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drawings/drawing5.xml" ContentType="application/vnd.openxmlformats-officedocument.drawing+xml"/>
  <Override PartName="/xl/tables/table3.xml" ContentType="application/vnd.openxmlformats-officedocument.spreadsheetml.table+xml"/>
  <Override PartName="/xl/drawings/drawing6.xml" ContentType="application/vnd.openxmlformats-officedocument.drawing+xml"/>
  <Override PartName="/xl/tables/table4.xml" ContentType="application/vnd.openxmlformats-officedocument.spreadsheetml.table+xml"/>
  <Override PartName="/xl/drawings/drawing7.xml" ContentType="application/vnd.openxmlformats-officedocument.drawing+xml"/>
  <Override PartName="/xl/tables/table5.xml" ContentType="application/vnd.openxmlformats-officedocument.spreadsheetml.table+xml"/>
  <Override PartName="/xl/drawings/drawing8.xml" ContentType="application/vnd.openxmlformats-officedocument.drawing+xml"/>
  <Override PartName="/xl/tables/table6.xml" ContentType="application/vnd.openxmlformats-officedocument.spreadsheetml.table+xml"/>
  <Override PartName="/xl/drawings/drawing9.xml" ContentType="application/vnd.openxmlformats-officedocument.drawing+xml"/>
  <Override PartName="/xl/tables/table7.xml" ContentType="application/vnd.openxmlformats-officedocument.spreadsheetml.table+xml"/>
  <Override PartName="/xl/drawings/drawing10.xml" ContentType="application/vnd.openxmlformats-officedocument.drawing+xml"/>
  <Override PartName="/xl/tables/table8.xml" ContentType="application/vnd.openxmlformats-officedocument.spreadsheetml.table+xml"/>
  <Override PartName="/xl/drawings/drawing11.xml" ContentType="application/vnd.openxmlformats-officedocument.drawing+xml"/>
  <Override PartName="/xl/tables/table9.xml" ContentType="application/vnd.openxmlformats-officedocument.spreadsheetml.table+xml"/>
  <Override PartName="/xl/drawings/drawing12.xml" ContentType="application/vnd.openxmlformats-officedocument.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tables/table10.xml" ContentType="application/vnd.openxmlformats-officedocument.spreadsheetml.table+xml"/>
  <Override PartName="/xl/drawings/drawing20.xml" ContentType="application/vnd.openxmlformats-officedocument.drawing+xml"/>
  <Override PartName="/xl/tables/table1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7"/>
  <workbookPr defaultThemeVersion="166925"/>
  <mc:AlternateContent xmlns:mc="http://schemas.openxmlformats.org/markup-compatibility/2006">
    <mc:Choice Requires="x15">
      <x15ac:absPath xmlns:x15ac="http://schemas.microsoft.com/office/spreadsheetml/2010/11/ac" url="E:\PAGINA IMPRENTA\DOCUMENTOS PARA SUBIR\"/>
    </mc:Choice>
  </mc:AlternateContent>
  <xr:revisionPtr revIDLastSave="0" documentId="8_{FB3B98BF-F4D0-42ED-B5B3-6C3C0735FDCF}" xr6:coauthVersionLast="36" xr6:coauthVersionMax="36" xr10:uidLastSave="{00000000-0000-0000-0000-000000000000}"/>
  <workbookProtection workbookAlgorithmName="SHA-512" workbookHashValue="3HKQ4hN3zO33ecyGbkE0RRxeUNOAuIhi2pJerK2Of5Df5URfFlqlbQ1uXrDPH8ZT23Fzuzt/Wxf8aWPwLgX4Vw==" workbookSaltValue="SvrJu9ykWB6jQqmpT1c2VQ==" workbookSpinCount="100000" lockStructure="1"/>
  <bookViews>
    <workbookView xWindow="0" yWindow="0" windowWidth="38400" windowHeight="17625" tabRatio="932" xr2:uid="{08E9C73D-C562-4CB4-B6DA-344A41CFC671}"/>
  </bookViews>
  <sheets>
    <sheet name="Integración PAI" sheetId="20" r:id="rId1"/>
    <sheet name="PAI" sheetId="1" r:id="rId2"/>
    <sheet name="PINAR " sheetId="4" r:id="rId3"/>
    <sheet name="PAA" sheetId="14" r:id="rId4"/>
    <sheet name="PETH" sheetId="10" r:id="rId5"/>
    <sheet name="Plan Capacitación" sheetId="11" r:id="rId6"/>
    <sheet name="Plan incentivos" sheetId="13" r:id="rId7"/>
    <sheet name="PSST" sheetId="9" r:id="rId8"/>
    <sheet name="PETI" sheetId="15" r:id="rId9"/>
    <sheet name="Plan Tr Riesgos" sheetId="17" r:id="rId10"/>
    <sheet name="Plan Seguridad y Priv" sheetId="16" r:id="rId11"/>
    <sheet name="PAAC" sheetId="33" r:id="rId12"/>
    <sheet name="1 Gestión de Riesgos de Corrupc" sheetId="27" r:id="rId13"/>
    <sheet name="2 Racionalización Trámites" sheetId="28" r:id="rId14"/>
    <sheet name="3 Rendición de Cuentas" sheetId="29" r:id="rId15"/>
    <sheet name="4 Atención al Ciudadano" sheetId="30" r:id="rId16"/>
    <sheet name="5 Transparencia y Acceso info" sheetId="31" r:id="rId17"/>
    <sheet name="6 Iniciativas Adicionales" sheetId="32" r:id="rId18"/>
    <sheet name="Decreto 612 de 2018" sheetId="7" state="hidden" r:id="rId19"/>
    <sheet name="Seguimiento PAI" sheetId="3" state="hidden" r:id="rId20"/>
    <sheet name="Listas" sheetId="2" state="hidden" r:id="rId21"/>
  </sheets>
  <definedNames>
    <definedName name="_xlnm._FilterDatabase" localSheetId="18" hidden="1">'Decreto 612 de 2018'!#REF!</definedName>
    <definedName name="_xlnm.Print_Area" localSheetId="18">'Decreto 612 de 2018'!$A$1:$F$24</definedName>
    <definedName name="_xlnm.Print_Titles" localSheetId="7">PSST!$11:$11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2" i="17" l="1"/>
  <c r="O12" i="17"/>
  <c r="O15" i="16"/>
  <c r="H15" i="16"/>
  <c r="H14" i="16"/>
  <c r="O13" i="16"/>
  <c r="H13" i="16"/>
  <c r="O12" i="16"/>
  <c r="H12" i="16"/>
  <c r="O26" i="15"/>
  <c r="H26" i="15"/>
  <c r="O25" i="15"/>
  <c r="H25" i="15"/>
  <c r="O24" i="15"/>
  <c r="H24" i="15"/>
  <c r="O23" i="15"/>
  <c r="H23" i="15"/>
  <c r="O22" i="15"/>
  <c r="H22" i="15"/>
  <c r="O21" i="15"/>
  <c r="H21" i="15"/>
  <c r="O20" i="15"/>
  <c r="H20" i="15"/>
  <c r="O19" i="15"/>
  <c r="H19" i="15"/>
  <c r="O18" i="15"/>
  <c r="H18" i="15"/>
  <c r="O17" i="15"/>
  <c r="H17" i="15"/>
  <c r="O16" i="15"/>
  <c r="H16" i="15"/>
  <c r="O15" i="15"/>
  <c r="H15" i="15"/>
  <c r="O14" i="15"/>
  <c r="H14" i="15"/>
  <c r="O13" i="15"/>
  <c r="H13" i="15"/>
  <c r="O12" i="15"/>
  <c r="H12" i="15"/>
  <c r="G12" i="13" l="1"/>
  <c r="G13" i="13"/>
  <c r="G14" i="13"/>
  <c r="G15" i="13"/>
  <c r="G16" i="13"/>
  <c r="G17" i="13"/>
  <c r="G18" i="13"/>
  <c r="G19" i="13"/>
  <c r="G20" i="13"/>
  <c r="G21" i="13"/>
  <c r="G12" i="11"/>
  <c r="G13" i="11"/>
  <c r="G14" i="11"/>
  <c r="G15" i="11"/>
  <c r="G16" i="11"/>
  <c r="G17" i="11"/>
  <c r="G22" i="11"/>
  <c r="G23" i="11"/>
  <c r="G24" i="11" l="1"/>
  <c r="G13" i="10" l="1"/>
  <c r="G14" i="10"/>
  <c r="G15" i="10"/>
  <c r="G16" i="10"/>
  <c r="G17" i="10"/>
  <c r="G18" i="10"/>
  <c r="G19" i="10"/>
  <c r="G20" i="10"/>
  <c r="G21" i="10"/>
  <c r="G22" i="10"/>
  <c r="G23" i="10"/>
  <c r="G24" i="10"/>
  <c r="G25" i="10"/>
  <c r="G26" i="10"/>
  <c r="G27" i="10"/>
  <c r="G28" i="10"/>
  <c r="G29" i="10"/>
  <c r="G12" i="10"/>
  <c r="G30" i="10"/>
  <c r="H13" i="9"/>
  <c r="H14" i="9"/>
  <c r="H15" i="9"/>
  <c r="H16" i="9"/>
  <c r="H17" i="9"/>
  <c r="H18" i="9"/>
  <c r="H19" i="9"/>
  <c r="O19" i="9" l="1"/>
  <c r="O18" i="9"/>
  <c r="O16" i="9"/>
  <c r="O15" i="9"/>
  <c r="O14" i="9"/>
  <c r="O13" i="9"/>
  <c r="O12" i="9"/>
  <c r="H12" i="9"/>
  <c r="F20" i="7" l="1"/>
  <c r="F19" i="7"/>
  <c r="E19" i="7"/>
  <c r="F18" i="7"/>
  <c r="E17" i="7"/>
  <c r="F16" i="7"/>
  <c r="E15" i="7"/>
  <c r="E14" i="7"/>
  <c r="E13" i="7"/>
  <c r="F12" i="7"/>
  <c r="E12" i="7"/>
  <c r="E11" i="7"/>
  <c r="F17" i="7" l="1"/>
  <c r="F11" i="7"/>
  <c r="F15" i="7"/>
  <c r="F14" i="7"/>
  <c r="E20" i="7"/>
  <c r="E18" i="7"/>
  <c r="F13" i="7"/>
  <c r="E16" i="7"/>
  <c r="O17" i="4" l="1"/>
  <c r="O16" i="4"/>
  <c r="O15" i="4"/>
  <c r="O14" i="4"/>
  <c r="O13" i="4"/>
  <c r="O12" i="4"/>
  <c r="T12" i="3" l="1"/>
  <c r="Y12" i="3" l="1"/>
  <c r="Z12" i="3" l="1"/>
</calcChain>
</file>

<file path=xl/sharedStrings.xml><?xml version="1.0" encoding="utf-8"?>
<sst xmlns="http://schemas.openxmlformats.org/spreadsheetml/2006/main" count="850" uniqueCount="529">
  <si>
    <t>ARTICULACION</t>
  </si>
  <si>
    <t>DESCRIPCIÓN DE LAS ACTIVIDADES</t>
  </si>
  <si>
    <t xml:space="preserve">Objetivo de Desarrollo Sostenible </t>
  </si>
  <si>
    <t>Dimensión de MIPG</t>
  </si>
  <si>
    <t>Politica de MIPG</t>
  </si>
  <si>
    <t xml:space="preserve">Proceso asociado </t>
  </si>
  <si>
    <t xml:space="preserve">Recursos </t>
  </si>
  <si>
    <t>Actividad</t>
  </si>
  <si>
    <t>Responsable</t>
  </si>
  <si>
    <t>Fecha programada</t>
  </si>
  <si>
    <t xml:space="preserve">Ponderador </t>
  </si>
  <si>
    <t>Meta</t>
  </si>
  <si>
    <t>Avance</t>
  </si>
  <si>
    <t>Cumplimiento (%)</t>
  </si>
  <si>
    <t>Avance ponderado</t>
  </si>
  <si>
    <t>Meta 2023</t>
  </si>
  <si>
    <t>Políticas de Gestión y Desempeño Institucional</t>
  </si>
  <si>
    <t>1. Planeación Institucional</t>
  </si>
  <si>
    <t>2. Gestión presupuestal y eficiencia del gasto público</t>
  </si>
  <si>
    <t>3. Talento humano</t>
  </si>
  <si>
    <t>4. Integridad</t>
  </si>
  <si>
    <t>5. Transparencia, acceso a la información pública y lucha contra la corrupción</t>
  </si>
  <si>
    <t>6. Fortalecimiento organizacional y simplificación de procesos</t>
  </si>
  <si>
    <t>7. Servicio al ciudadano</t>
  </si>
  <si>
    <t>8. Participación ciudadana en la gestión pública</t>
  </si>
  <si>
    <t>9. Racionalización de trámites</t>
  </si>
  <si>
    <t>14. Gestión del conocimiento y la innovación</t>
  </si>
  <si>
    <t>Transformaciones</t>
  </si>
  <si>
    <t>Seguridad humana y justicia social</t>
  </si>
  <si>
    <t>Derecho humano a la alimentación</t>
  </si>
  <si>
    <t>Convergencia regional</t>
  </si>
  <si>
    <t>Ordenamiento del territorio alrededor del agua y justicia ambiental</t>
  </si>
  <si>
    <t>Internacionalización, transformación productiva para la vida y acción climática</t>
  </si>
  <si>
    <t>Colombia Potencia Mundial de la vida</t>
  </si>
  <si>
    <t>Bases del Plan Nacional de Desarrollo</t>
  </si>
  <si>
    <t>Objetivos estratégicos 2023-2026</t>
  </si>
  <si>
    <t>Indicadores</t>
  </si>
  <si>
    <t>Perspectiva plan estratégico 2023-2026</t>
  </si>
  <si>
    <t>Cumplir el 100% el plan
anual de adquisiciones</t>
  </si>
  <si>
    <t>Cumplir 100% del
programa de trabajo
proyectado o planeado
para la vigencia</t>
  </si>
  <si>
    <t>Fortalecer la gestión
Documental</t>
  </si>
  <si>
    <t>Mitigar los impactos
ambientales asociados a
la actividad industrial a
través del uso adecuado
de los recursos.</t>
  </si>
  <si>
    <t>Cumplir 100% el plan de acción PETI formulado para cada vigencia</t>
  </si>
  <si>
    <t>Porcentaje de avance del Plan Estratégico de Tecnologías de la Información y las Comunicaciones - PETI</t>
  </si>
  <si>
    <t>Porcentaje de avance del Plan Estratégico de Talento Humano</t>
  </si>
  <si>
    <t>Porcentaje de avance del Plan de Seguridad y Privacidad de la Información</t>
  </si>
  <si>
    <t>Porcentaje de avance de las actividades del Plan anticorrupción y de atención al ciudadano</t>
  </si>
  <si>
    <t xml:space="preserve">Porcentaje de ejecución del plan anual de adquisiciones. </t>
  </si>
  <si>
    <t>Porcentaje de avance en la actualización del plan institucional de archivos PINAR</t>
  </si>
  <si>
    <t>Porcentaje de avance del plan de tratamiento de riesgos de seguridad y privacidad de la información.</t>
  </si>
  <si>
    <t>Porcentaje ejecución presupuestal de ingresos</t>
  </si>
  <si>
    <t>Fortalecer la gestión de Tecnologías de la Información y las Comunicaciones</t>
  </si>
  <si>
    <t>4 Aprendizaje y crecimiento</t>
  </si>
  <si>
    <t>2 Clientes</t>
  </si>
  <si>
    <t>1 Financiera</t>
  </si>
  <si>
    <t>3 Procesos</t>
  </si>
  <si>
    <t>Identificar y priorizar por importancia estratégica las necesidades de formación, aprendizaje y entrenamiento.</t>
  </si>
  <si>
    <t>Subgerencia Administrativa y Financiera</t>
  </si>
  <si>
    <t>Subgerencia Administrativa y Financiera
(Compras)</t>
  </si>
  <si>
    <t>Oficina de sistemas e Informática</t>
  </si>
  <si>
    <t>Subgerencia Administrativa y financiera (Talento Humano)</t>
  </si>
  <si>
    <t>Cumplir 100% el Plan de Seguridad y Privacidad de la Información</t>
  </si>
  <si>
    <t>Subgerencia Administrativa y Financiera (Talento Humano)</t>
  </si>
  <si>
    <t>Subgerencia Administrativa y financiera (Grupo Gestión documental y Activos Fijos)</t>
  </si>
  <si>
    <t>Plan Institucional de Archivos de la Entidad -PINAR</t>
  </si>
  <si>
    <t>Cumplir 100% el plan de trabajo proyectado para la vigencia, para fortalecer la gestión documental de la empresa</t>
  </si>
  <si>
    <t>No. Actividad</t>
  </si>
  <si>
    <t>Descripción de la actividad</t>
  </si>
  <si>
    <t>Evidencia</t>
  </si>
  <si>
    <t>Indicador de la actividad</t>
  </si>
  <si>
    <t>Fórmula de cálculo</t>
  </si>
  <si>
    <t>Unidad de medida</t>
  </si>
  <si>
    <t>Fecha inicio Actividad</t>
  </si>
  <si>
    <t>Fecha fin Actividad</t>
  </si>
  <si>
    <t>I TRIM</t>
  </si>
  <si>
    <t>II TRIM</t>
  </si>
  <si>
    <t>III TRIM</t>
  </si>
  <si>
    <t>IV TRIM</t>
  </si>
  <si>
    <t>Total Año</t>
  </si>
  <si>
    <t>Metas de la actividad</t>
  </si>
  <si>
    <t>Número</t>
  </si>
  <si>
    <t>1. Talento Humano</t>
  </si>
  <si>
    <t>2. Direccionamiento Estratégico</t>
  </si>
  <si>
    <t>3. Gestión con valores para resultados</t>
  </si>
  <si>
    <t>4. Evaluación de Resultados</t>
  </si>
  <si>
    <t>5. Información y comunicación</t>
  </si>
  <si>
    <t>6. Gestión del conocimiento</t>
  </si>
  <si>
    <t>7. Control Interno</t>
  </si>
  <si>
    <t>Dimensiones MIPG</t>
  </si>
  <si>
    <t>Avance total Año</t>
  </si>
  <si>
    <t xml:space="preserve"> I TRIM 
avance</t>
  </si>
  <si>
    <t xml:space="preserve"> II TRIM 
avance</t>
  </si>
  <si>
    <t>II TRIM 
avance</t>
  </si>
  <si>
    <t>IV TRIM 
avance</t>
  </si>
  <si>
    <t>Avance cuantitativo</t>
  </si>
  <si>
    <t>Resultado alcanzado I trimestre</t>
  </si>
  <si>
    <t>Resultado alcanzado II trimestre</t>
  </si>
  <si>
    <t>Resultado alcanzado III trimestre</t>
  </si>
  <si>
    <t>Resultado alcanzado VI trimestre</t>
  </si>
  <si>
    <t>Avance cualitativo</t>
  </si>
  <si>
    <t>Avance ponderado 
(%)</t>
  </si>
  <si>
    <t>Ponderador</t>
  </si>
  <si>
    <t>Peso pocentual</t>
  </si>
  <si>
    <t>Documento Físico Original, aprobado por el  Comité Institucional de Gestión y Desempeño o quien haga sus veces para la aprobación</t>
  </si>
  <si>
    <t>Instrumentos actualizados</t>
  </si>
  <si>
    <t xml:space="preserve">Sumatoria de las instrumentos actualizados </t>
  </si>
  <si>
    <t>TRD actualizadas y aprobadas</t>
  </si>
  <si>
    <t>Sumatoria de TRD actualizadas y aporbadas</t>
  </si>
  <si>
    <t xml:space="preserve">Elaborar los inventarios documentales de la Oficina Asesroa Juridica, Compras, Talento Humano y Archivo Central </t>
  </si>
  <si>
    <t xml:space="preserve">Formato Unico de Inventario Documental (FUID) </t>
  </si>
  <si>
    <t>FUID actualizados</t>
  </si>
  <si>
    <t xml:space="preserve">Sumatoria  de FUID actualizados </t>
  </si>
  <si>
    <t xml:space="preserve">Realizar la eliminación de documentación que ya cumplió el tiempo de retención establecido en la TRD de acuerdo con los criterios técnicos que contempla la normatividad archivística vigente del Archivo Central </t>
  </si>
  <si>
    <t>Actas de Eliminación aprobadas por el Comité Institucional de Gestión y Desempeño o quien haga sus veces para la aprobación y publicación</t>
  </si>
  <si>
    <t>Acta de elminacion aprobada</t>
  </si>
  <si>
    <t>Sumatoria Actas realizadas</t>
  </si>
  <si>
    <t xml:space="preserve">Realizar capacitaciones de sensibilización y actualización en la gestión archivística a todos los funcionarios de la Entidad </t>
  </si>
  <si>
    <t xml:space="preserve">Relacion de Asistentes a la Capacitación </t>
  </si>
  <si>
    <t xml:space="preserve">Capacitación realizada </t>
  </si>
  <si>
    <t>Sumatoria capacitaciones realizadas</t>
  </si>
  <si>
    <t>Cumplimiento de los requisitos legales establecidos para SST</t>
  </si>
  <si>
    <t xml:space="preserve">Desarrollar los planes de Seguridad Industrial </t>
  </si>
  <si>
    <t>Sumatoria de los requisitos legales revisados</t>
  </si>
  <si>
    <t>Requesitos legales revisados</t>
  </si>
  <si>
    <t>Documento con el autoevaluación realizado</t>
  </si>
  <si>
    <t>Componentes de medicina del trabajo ejecutados</t>
  </si>
  <si>
    <t>Sumatoria de componentes ejecutados</t>
  </si>
  <si>
    <t>Diagnostico del ambiente de trabajo  desde la higiene industrial</t>
  </si>
  <si>
    <t xml:space="preserve">Diagnósticos del ambiente de trabajo  desde la higiene industrial realizados
</t>
  </si>
  <si>
    <t>Sumatoria de diagnósticos realizados</t>
  </si>
  <si>
    <t>Acciones preventivas y correctivas con base en los resultados de las revisiones del  sistema</t>
  </si>
  <si>
    <t>1) Identificación de peligros evaluación y valoración del riesgo.  
2) Medición  ambiental de ruido.
3) Medición de material particulado. 
4) Medición de iluminación.</t>
  </si>
  <si>
    <t>1) Plan de mejora de auditoria de OCI.
2) Plan de mejora de auditoria interna.
3)Reporte de condiciones inseguras en Kawak</t>
  </si>
  <si>
    <t>Planes de mejora implementados</t>
  </si>
  <si>
    <t>Sumatoria de planes de mejora implementados</t>
  </si>
  <si>
    <t>PLAN</t>
  </si>
  <si>
    <t>META</t>
  </si>
  <si>
    <t>CUMPLIMIENTO</t>
  </si>
  <si>
    <t>EVALUACION</t>
  </si>
  <si>
    <t>TABLERO DE CONTROL</t>
  </si>
  <si>
    <t>1. Plan Institucional de Archivos de la Entidad -PINAR</t>
  </si>
  <si>
    <t>2. Plan Anual de Adquisiciones</t>
  </si>
  <si>
    <t>5. Plan Estratégico de Talento Humano</t>
  </si>
  <si>
    <t>6. Plan Institucional de Capacitación</t>
  </si>
  <si>
    <t>7. Plan de Incentivos Institucionales</t>
  </si>
  <si>
    <t>8. Plan de Trabajo Anual en Seguridad y Salud en el Trabajo</t>
  </si>
  <si>
    <t>9. Plan Anticorrupción y de Atención al Ciudadano</t>
  </si>
  <si>
    <t>10. Plan Estratégico de Tecnologías de la Información y las Comunicaciones - PETI</t>
  </si>
  <si>
    <t>11. Plan de Tratamiento de Riesgos de Seguridad y Privacidad de la Información</t>
  </si>
  <si>
    <t>12. Plan de Seguridad y Privacidad de la Información</t>
  </si>
  <si>
    <t>Nota:</t>
  </si>
  <si>
    <t>3. Plan Anual de Vacantes (Conforme la naturaleza de la Entidad y lo establecido en la Ley 909 de 2004 el Plan Anual de Vacantes no es aplicable)</t>
  </si>
  <si>
    <t>4. Plan de Previsión de Recursos Humanos (Conforme la naturaleza de la Entidad y lo establecido en la Ley 909 de 2004 el Plan de Previsión de Recursos Humanos no es aplicable)</t>
  </si>
  <si>
    <t>Informe con los indicadores Mínimos de Seguridad y Salud en el Trabajo</t>
  </si>
  <si>
    <t>Informe trimestral</t>
  </si>
  <si>
    <t>Informe trimestral realizado</t>
  </si>
  <si>
    <t>Sumatoria de informes realizados</t>
  </si>
  <si>
    <t>Peso porcentual</t>
  </si>
  <si>
    <t>Documento con la autoevaluación realizado</t>
  </si>
  <si>
    <t>Requisitos legales revisados</t>
  </si>
  <si>
    <t xml:space="preserve">Ejecución del componente  medicina del trabajo </t>
  </si>
  <si>
    <t xml:space="preserve">1) Perfil sociodemográfico
2) Profesiograma   
3) Evaluaciones medicas
4) Promocion y prevención 
5) Seguimiento a recomendaciones medicas
6) Estilos de vida saludables
7) Desarrollo de programas de vigilancia epidemiológica (Cardiovascular, Psicosocial, Auditivo, Visual, Osteomuscular)
</t>
  </si>
  <si>
    <t xml:space="preserve">1) Documento Plan de preparación y respuesta ante emergencias
2) Observación de áreas y puestos de trabajo que permita identificar actos o condiciones de riesgo </t>
  </si>
  <si>
    <t xml:space="preserve">Documento Plan de emergencia elaborado y socializado e inspecciones realizadas
</t>
  </si>
  <si>
    <t xml:space="preserve">Documento elaborado y socializado e inspecciones realizadas
</t>
  </si>
  <si>
    <t>Registro, análisis estadístico e investigación de accidentes e incidentes de trabajo</t>
  </si>
  <si>
    <t>1) Reporte de accidentes e incidentes de trabajo y enfermedades laborales.
2)Investigación de accidentes e incidentes de trabajo y enfermedades laborales</t>
  </si>
  <si>
    <t>100 % de reportes e investigaciones</t>
  </si>
  <si>
    <t xml:space="preserve"> Investigaciones realizadas en kawak / Reportes de incidentes e investigaciones</t>
  </si>
  <si>
    <t>Porcentaje</t>
  </si>
  <si>
    <t xml:space="preserve">Entrega de elementos de protección personal y dotación a la brigada de emergencias </t>
  </si>
  <si>
    <t xml:space="preserve">Constancia de entrega por cada trabajador e informe   </t>
  </si>
  <si>
    <t>Registros de entrega e informe</t>
  </si>
  <si>
    <t xml:space="preserve">Sumatoria de los registros de entrega e informes </t>
  </si>
  <si>
    <t xml:space="preserve">Elaboro: YOMARA URREGO GONZALEZ </t>
  </si>
  <si>
    <t xml:space="preserve">Diligenciar el autodiagnóstico de la Política de Gestión del Talento Humano </t>
  </si>
  <si>
    <t xml:space="preserve">Conocer la percepción de los Servidores  Públicos de la empresa sobre los servicios brindados por el Grupo Talento Humano </t>
  </si>
  <si>
    <t>Vincular  a la entidad personas con discapacidad (Dec 2011 de  2017)  y jóvenes sin experiencia (Dec. 2365 de 2019), permitirá no solo cumplir los requerimientos del Gobierno, sino contribuir con la responsabilidad social de la entidad.</t>
  </si>
  <si>
    <t xml:space="preserve">Verificar la información cargada en el SIGEP </t>
  </si>
  <si>
    <t>Caracterizar la población trabajadora en cuanto a: género, edad, estado civil, nivel de escolaridad, habilidades,  tiempo de servicio. Número de hijos, trazabilidad de aspectos administrativos, cabezas de familia, fuero sindical,  personas con discapacidad, etc.</t>
  </si>
  <si>
    <t>Brindar inducción y reinducción a todos los Servidores Públicos, aprendices y contratistas de la empresa.</t>
  </si>
  <si>
    <t xml:space="preserve">Contar con un Manual de actividades y roles de cargos de los Trabajadores Oficiales ajustado a las directrices vigentes.  </t>
  </si>
  <si>
    <t>Contar con mecanismos para transferir el conocimiento de los trabajadores que se retiran de la Empresa a quienes continúan vinculados</t>
  </si>
  <si>
    <t>Contar con un mecanismo para medir  la gestión por  resultados de los Trabajadores Oficiales, que permita implementar acciones de mejora y fortalecimiento de la competencia</t>
  </si>
  <si>
    <t xml:space="preserve">Organizar una feria del conocimiento Institucional </t>
  </si>
  <si>
    <t>Conocer la percepción de los servidores acerca de los procesos, estructura y talento humano de la empresa</t>
  </si>
  <si>
    <t xml:space="preserve">Mejorar en 2 puntos porcentuales el grado de madurez de la Gestión del Talento Humano en la Imprenta Nacional </t>
  </si>
  <si>
    <t>Lograr que la percepción de los Servidores Públicos sobre el servicio brindado por GTH tenga una favorabilidad del  80%.</t>
  </si>
  <si>
    <t xml:space="preserve">Vincular a 31 de diciembre de 2023 mínimo dos (2) jóvenes sin experiencia y una (1) persona con discapacidad.  </t>
  </si>
  <si>
    <t xml:space="preserve">Coordinar lo pertinente para que los servidores públicos presenten la declaración de bienes y rentas entre el 1o. de abril y 1o de mayo de 2022 </t>
  </si>
  <si>
    <t>Retiro de servidores y contratistas de la página SIGEP</t>
  </si>
  <si>
    <t>Indicadores actualizados y confiables</t>
  </si>
  <si>
    <t>Contar con personal actualizado sobre temas institucionales que permitan la adaptación a la empresa</t>
  </si>
  <si>
    <t>Contar con personal certificado por el SENA en  normas específicas</t>
  </si>
  <si>
    <t xml:space="preserve">Notificar a cada trabajador sus responsabilidades del rol a cargo.  </t>
  </si>
  <si>
    <t xml:space="preserve">Mecanismos implementados para gestionar el conocimiento que dejan los trabajadores  que se desvinculan </t>
  </si>
  <si>
    <t xml:space="preserve">Contar con una herramienta aprobada para la medición de la gestión por resultados </t>
  </si>
  <si>
    <t xml:space="preserve">Realizar una feria del conocimiento institucional </t>
  </si>
  <si>
    <t>Lograr que el clima laboral tenga una favorabilidad del  80% del talento humano</t>
  </si>
  <si>
    <t>Personas que presentaron la DJBR/No. servidores vigentes</t>
  </si>
  <si>
    <t>Personas que diligenciaron el formato / No.  Directivos y contratistas</t>
  </si>
  <si>
    <t>No. registro actualizado / No. de retirados</t>
  </si>
  <si>
    <t xml:space="preserve">No. programas ejecutados / Total de eventos </t>
  </si>
  <si>
    <t>Registros de asistencia</t>
  </si>
  <si>
    <t>Base de datos actualizada</t>
  </si>
  <si>
    <t>No. de trabajadores certificados / Total inscritos</t>
  </si>
  <si>
    <t>No. trabajadores notificados / Total trabajadores</t>
  </si>
  <si>
    <t>Herramienta validada</t>
  </si>
  <si>
    <t xml:space="preserve">Feria realizada </t>
  </si>
  <si>
    <t>Total</t>
  </si>
  <si>
    <t>Descripción de la meta</t>
  </si>
  <si>
    <t>Contar con un Plan de Capacitación  soportado en necesidades que conduzcan al mejoramiento de procesos, el fortalecimiento de la competencia  y el cumplimiento de las metas institucionales</t>
  </si>
  <si>
    <t>Diseñar estrategias orientadas al fortalecimiento de la toma de conciencia</t>
  </si>
  <si>
    <t>Realizar Inducción a todos los nuevos servidores, aprendices y contratistas (apoyo a la gestión).</t>
  </si>
  <si>
    <t>Fomentar las buenas prácticas sobre el servicio a los ciudadanos.</t>
  </si>
  <si>
    <t>Contar con personal seleccionado y capacitado para que aprendan a transmitir el conocimiento y formen técnicamente el personal  sobre su proceso específico.</t>
  </si>
  <si>
    <t>Promover  actividades orientadas a  la Innovación y el Desarrollo</t>
  </si>
  <si>
    <t xml:space="preserve">Plan aprobado para la vigencia </t>
  </si>
  <si>
    <t>Realizar cuatro (4) campañas o eventos orientados a la toma de conciencia</t>
  </si>
  <si>
    <t xml:space="preserve">Fomentar la adaptación a la empresa de los nuevos servidores, aprendices y contratistas </t>
  </si>
  <si>
    <t>Realizar capacitación sobre servicio al cliente</t>
  </si>
  <si>
    <t>Realizar 2 campañas sobre servicio al cliente</t>
  </si>
  <si>
    <t>Servidores capacitados y certificados sobre el Código de integridad</t>
  </si>
  <si>
    <t>Capacitar a los mentores y  desarrollarles habilidades de liderazgo para aprender a transmitir el conocimiento.</t>
  </si>
  <si>
    <t>Realizar 4 campañas  que promuevan la I+D</t>
  </si>
  <si>
    <t xml:space="preserve">No. personas con inducción /No. personas vinculadas y contratistas  </t>
  </si>
  <si>
    <t>Servidores con reinducción / Total Servidores a la fecha</t>
  </si>
  <si>
    <t>Capacitación realizada</t>
  </si>
  <si>
    <t>No. servidores certificados/Total servidores vigentes</t>
  </si>
  <si>
    <t>Mentores entrenados/Total Mentores</t>
  </si>
  <si>
    <t>Grupo Talento Humano</t>
  </si>
  <si>
    <t xml:space="preserve">Grupo Talento humano </t>
  </si>
  <si>
    <t>Grupo Talento Humano / Comunicaciones</t>
  </si>
  <si>
    <t>Grupo Talento Humano/ mejora Continua/ SST/Jefes directos</t>
  </si>
  <si>
    <t>Grupo Talento Humano/ Gerencia</t>
  </si>
  <si>
    <t>Grupo Talento Humano/ Comunicaciones</t>
  </si>
  <si>
    <t>Jefes /Grupo Talento Humano</t>
  </si>
  <si>
    <t>Grupo Talento Humano /Comunicaciones</t>
  </si>
  <si>
    <t>Programas evaluados  eficaces, eficientes y efectivos</t>
  </si>
  <si>
    <t xml:space="preserve">Análisis de la evaluación de necesidades de Capacitación realizada y Plan aprobado </t>
  </si>
  <si>
    <t>Evaluar los programas de capacitación realizados en la INC para garantizar su eficacia, eficiencia y efectividad.</t>
  </si>
  <si>
    <t>Realizar la reinducción a todos los servidores públicos de la entidad</t>
  </si>
  <si>
    <t xml:space="preserve">Propiciar mecanismos de sensibilización que contribuyan a la gestión de los conflictos y  a la prevención del acoso laboral. </t>
  </si>
  <si>
    <t xml:space="preserve">Lograr que todos los servidores conozcan y se certifiquen sobre el Código de Integridad  de la INC e implementar estrategias de socialización sobre los valores éticos </t>
  </si>
  <si>
    <t>Realizar campañas de socialización e interiorización sobre el Código de integridad</t>
  </si>
  <si>
    <t>No. campañas realizadas/No. campañas programadas</t>
  </si>
  <si>
    <t>Garantizar que todos los Servidores y contratistas que ingresan a la empresa diligencien el formato único de hoja de vida y la declaración juramentada de bienes y rentas</t>
  </si>
  <si>
    <t>Contar con información confiable y oportuna sobre indicadores clave como rotación de personal (relación entre ingresos y retiros), movilidad del personal: Encargos, comisión de servicios, reubicaciones,  vacaciones, ausentismo (enfermedad, licencias, permisos), prepensionados y con status de pensión.</t>
  </si>
  <si>
    <t>Bases de datos con registros actualizados de fácil consulta y confiables.</t>
  </si>
  <si>
    <t>Ejecutar el Plan institucional de Capacitación el cual deberá ser ajustado a las estratégicas institucionales</t>
  </si>
  <si>
    <t xml:space="preserve">Ejecutar el Plan institucional de Bienestar e incentivos el cual deberá ser ajustado a las estratégicas institucionales </t>
  </si>
  <si>
    <t>Actualización de las Competencias Laborales de los Trabajadores Oficiales de la empresa (Educación, experiencia y conocimientos) que permita la toma de decisiones</t>
  </si>
  <si>
    <t>Contar con información actualizada y de fácil consulta sobre las competencias Laborales de los Trabajadores Oficiales</t>
  </si>
  <si>
    <t>Certificar las competencias laborales de los trabajadores oficiales del área de Producción.</t>
  </si>
  <si>
    <t>No. trabajadores que recibieron conocimiento/ Trabajadores con renuncia x pensión</t>
  </si>
  <si>
    <t>Avance del Autodiagnóstico de la Política de Gestión de Talento Humano 2021 / (Porcentaje de Madurez de la gestión de talento Humano +2% )</t>
  </si>
  <si>
    <t>Informe de medición del clima laboral</t>
  </si>
  <si>
    <t>Personas vinculadas (Dec 2011/2017 y 2365/19)</t>
  </si>
  <si>
    <t xml:space="preserve">Identificar las necesidades de bienestar y consolidar estadísticas de los eventos de bienestar </t>
  </si>
  <si>
    <t xml:space="preserve">Contar con un Plan de estimulos  soportado en necesidades  reales de los servidores.  </t>
  </si>
  <si>
    <t xml:space="preserve">Plan aprobado para la aigencia </t>
  </si>
  <si>
    <t>Evaluar los programas de bienestar laboral para identificar la satisfacción de los servidores sobre los incentivos brindados.</t>
  </si>
  <si>
    <t>Lograr que los programas brindados cuenten con un grado de favorabilidad por encima del 90%.</t>
  </si>
  <si>
    <t xml:space="preserve">Incentivar la continuidad y culminación de los estudios de los trabajadores oficiales </t>
  </si>
  <si>
    <t>Lograr que mínimo el 5% de los trabajadores inicien o culminen sus estudios</t>
  </si>
  <si>
    <t>Establecer el proyecto para el uso del programa Servimos con las entidades adscritas al Mininterior</t>
  </si>
  <si>
    <t>Participacion en programas con las entidades del Sector Interior</t>
  </si>
  <si>
    <t xml:space="preserve">Incentivar y  promover el uso de la bicicleta </t>
  </si>
  <si>
    <t>Diseñar y desarrollar un programa de prevención y promoción de la salud, orientado al fortalecimiento de la salud</t>
  </si>
  <si>
    <t>Promover el autocuidado y la participacaion de los trabajadores en los programas PyP</t>
  </si>
  <si>
    <t>Fortalecimiento de los valores eticos</t>
  </si>
  <si>
    <t>Realizara un proyecto para la preparacion para el retiro laboral</t>
  </si>
  <si>
    <t>Grupo Talento Humano/ Comité de Bienestara Social</t>
  </si>
  <si>
    <t>Grupo Taletno Humano</t>
  </si>
  <si>
    <t>Grupo Taletno Humano / SST</t>
  </si>
  <si>
    <t>Informe de medición sobre percepción servicio al cliente interno</t>
  </si>
  <si>
    <t>Plan aprobado</t>
  </si>
  <si>
    <t>Programas Evaluados/Programas realizados</t>
  </si>
  <si>
    <t>Contar con estadisticas que permita la toma de decisiones y estructurar el plan de incentivos</t>
  </si>
  <si>
    <t>Evaluación de incentivos con análisis.</t>
  </si>
  <si>
    <t>Trabajadores participantes/Programas propuestos</t>
  </si>
  <si>
    <t>Contar con un 80% de favorabilidad, del proyecto realizado.</t>
  </si>
  <si>
    <t>Trabajadores evaluados</t>
  </si>
  <si>
    <t>Planes Decreto 612 de 2018</t>
  </si>
  <si>
    <t>Gestionar el
presupuesto de
ingresos y gastos</t>
  </si>
  <si>
    <t xml:space="preserve">Prevenir accidentes de trabajo, mitigar las enfermedades laborales y evitar pérdidas humanas y económicas. </t>
  </si>
  <si>
    <t>Porcentaje de avance del programa de seguridad y salud en el trabajo</t>
  </si>
  <si>
    <t>Presupuesto aprobado 2023</t>
  </si>
  <si>
    <t>Ejecutar las actividades del Plan Anticorrupción y de Atención al Ciudadano - PAAC.</t>
  </si>
  <si>
    <t xml:space="preserve">Ejecutar las actividades del Plan Estratégico de Talento Humano </t>
  </si>
  <si>
    <t>Todos los procesos del Sistema de Gestión</t>
  </si>
  <si>
    <t>Porcentaje de avance del Plan institucional de capacitación</t>
  </si>
  <si>
    <t>Porcentaje de avance del Plan de Incentivos Institucionales</t>
  </si>
  <si>
    <t>Gestión Financiera</t>
  </si>
  <si>
    <t>Gestión de adquisiciones y almacén</t>
  </si>
  <si>
    <t>Gestión documental y de activos fijos</t>
  </si>
  <si>
    <t>Gestión del talento humano</t>
  </si>
  <si>
    <t>Gestión de las TIC</t>
  </si>
  <si>
    <t>Seguimiento, evaluación y mejora continua</t>
  </si>
  <si>
    <t>Direccionamiento Estratégico</t>
  </si>
  <si>
    <t>Mejorar la ejecución del programa de adquisiciones de bienes y servicios</t>
  </si>
  <si>
    <t>Cumplir 100% el Plan Anticorrupción y de Atención al Ciudadano - PAAC</t>
  </si>
  <si>
    <t>7 Dimensiones</t>
  </si>
  <si>
    <t>17 Políticas</t>
  </si>
  <si>
    <t>1.     Talento humano</t>
  </si>
  <si>
    <t>1. Gestión estratégica del talento humano</t>
  </si>
  <si>
    <t>2. Integridad</t>
  </si>
  <si>
    <t>3. Planeación institucional</t>
  </si>
  <si>
    <t>4. Gestión presupuestal y eficiencia del gasto público.</t>
  </si>
  <si>
    <t>5. Fortalecimiento institucional y simplificación de procesos</t>
  </si>
  <si>
    <t>6. Gobierno digital, antes gobierno en línea</t>
  </si>
  <si>
    <t>7. Seguridad digital</t>
  </si>
  <si>
    <t>8. Defensa jurídica</t>
  </si>
  <si>
    <t>9. Mejora normativa</t>
  </si>
  <si>
    <t>10. Servicio al ciudadano</t>
  </si>
  <si>
    <t>11. Racionalización de trámites</t>
  </si>
  <si>
    <t>12. Participación ciudadana en la gestión pública.</t>
  </si>
  <si>
    <t>4.    Evaluación para el resultado</t>
  </si>
  <si>
    <t>13. Seguimiento y evaluación del desempeño institucional.</t>
  </si>
  <si>
    <t>5.    Información y comunicación</t>
  </si>
  <si>
    <t>14. Gestión documental</t>
  </si>
  <si>
    <t>15. Transparencia, acceso a la información pública y lucha contra la corrupción.</t>
  </si>
  <si>
    <t>16. Gestión del conocimiento y la innovación.</t>
  </si>
  <si>
    <t>7.    Control interno</t>
  </si>
  <si>
    <t>17. Control interno</t>
  </si>
  <si>
    <t>2.    Direccionamiento Estratégico y Planeación</t>
  </si>
  <si>
    <t>3.    Gestión con Valores para el Resultado</t>
  </si>
  <si>
    <t>6.    Gestión del conocimiento y la innovación</t>
  </si>
  <si>
    <t>10. Gobierno digital</t>
  </si>
  <si>
    <t>11. Seguridad digital</t>
  </si>
  <si>
    <t>12. Defensa jurídica</t>
  </si>
  <si>
    <t>13. Mejora normativa</t>
  </si>
  <si>
    <t>15. Gestión documental</t>
  </si>
  <si>
    <t>16. Gestión de la información estadística</t>
  </si>
  <si>
    <t>17. Seguimiento y evaluación del desempeño institucional</t>
  </si>
  <si>
    <t>18. Control interno</t>
  </si>
  <si>
    <t>19. Compras y contratación</t>
  </si>
  <si>
    <t>Ejecutar el plan para la seguridad y privacidad de la información y el plan para el tratamiento de riesgos de seguridad y privacidad de la información</t>
  </si>
  <si>
    <t xml:space="preserve">Sumatoria de eventos realizados </t>
  </si>
  <si>
    <t>Realizar cuatro (4) campañas de sensibilización anual</t>
  </si>
  <si>
    <t>Sumatoria de campañas realizadas</t>
  </si>
  <si>
    <t>Sumatoria de campañas sobre servicio al cliente realizadas</t>
  </si>
  <si>
    <t>Trabajadores que inicien o culminen sus estudios &gt;= 5%</t>
  </si>
  <si>
    <t>Realizar  cinco (5) campañas de socialiación conorme los valores institucionales</t>
  </si>
  <si>
    <t>16. Paz, justicia e instituciones sólidas</t>
  </si>
  <si>
    <t>12. Producción y consumo responsables</t>
  </si>
  <si>
    <t>Actualización del autodiagnóstico de Gobierno Digital</t>
  </si>
  <si>
    <t>Documento</t>
  </si>
  <si>
    <t>Documento Realizado</t>
  </si>
  <si>
    <t>Incluir el análisis de la situación actual en el Plan Estratégico de Tecnologías de la Información (PETI).</t>
  </si>
  <si>
    <t>Analisis de la situaciòn actual</t>
  </si>
  <si>
    <t>Analisis realizado</t>
  </si>
  <si>
    <t xml:space="preserve">Sumatoria de Analisis Realizados </t>
  </si>
  <si>
    <t>Incluir un plan de comunicaciones en el Plan Estratégico de Tecnologías de la Información (PETI).</t>
  </si>
  <si>
    <t xml:space="preserve">Documento </t>
  </si>
  <si>
    <t>Documeto Realizado</t>
  </si>
  <si>
    <t>Definir un esquema de soporte con niveles de atención (primer, segundo y tercer nivel) a través de un punto único de contacto y soportado por una herramienta tecnológica, tipo mesa de servicio que incluya al menos la gestión de problemas, incidentes, requerimientos, cambios, disponibilidad y conocimiento.</t>
  </si>
  <si>
    <t>Documento y presentaciòn (Puesta en Funcionamiento General, Mesa de Ayuda INC).</t>
  </si>
  <si>
    <t xml:space="preserve">Documento Realizado y presentaciòn </t>
  </si>
  <si>
    <t>Documento Realizado y presentaciòn.</t>
  </si>
  <si>
    <t>Actualizar la documentación técnica y funcional para cada uno de los sistemas de información de la entidad.</t>
  </si>
  <si>
    <t>Documentación técnica y funcional para cada uno de los sistemas de información de la entidad.</t>
  </si>
  <si>
    <t>Docuemento/s Realizado/s</t>
  </si>
  <si>
    <t>Sumatoria de documentos</t>
  </si>
  <si>
    <t>Definir Acuerdos de Nivel de Servicios (SLA por sus siglas en inglés) con terceros y Acuerdos de Niveles de Operación (OLA por sus siglas en inglés) para la gestión de tecnologías de la información (TI) de la entidad.</t>
  </si>
  <si>
    <t xml:space="preserve">Documento Acuerdos de Nivel de Servicios: Tercerdos
Documento Acuerdos de Niveles de Operación: gestión de tecnologías de la información (TI) de la entidad. (estandares) </t>
  </si>
  <si>
    <t>Implementar un programa de correcta disposición final de los residuos tecnológicos de acuerdo con la normatividad del gobierno nacional.</t>
  </si>
  <si>
    <t>Documento: programa de correcta disposición final de los residuos tecnológicos</t>
  </si>
  <si>
    <t>Cumplir con el objetivo de generación de tráfico Ipv6, a través de la plataforma de TI y Comunicaciones</t>
  </si>
  <si>
    <t>Documento: transiciòn a IPV6</t>
  </si>
  <si>
    <t xml:space="preserve">Presentación Nueva Intranet </t>
  </si>
  <si>
    <t xml:space="preserve">Presentación Nueva Intranet Auditorio </t>
  </si>
  <si>
    <t>Presetación Realizada</t>
  </si>
  <si>
    <t>Presentación Realizada</t>
  </si>
  <si>
    <t>Presentación Mesa de Ayuda</t>
  </si>
  <si>
    <t xml:space="preserve">Presetación Mesa de ayuda Auditorio </t>
  </si>
  <si>
    <t>Garantizar la confidencialidad, integridad, disponibilidad y privacidad de los datos, implementando las medidas necesarios o que estén al alance como el uso de barreras de seguridad.</t>
  </si>
  <si>
    <t>Analisis y barreras de seguridad.</t>
  </si>
  <si>
    <t>Elaborar el inventario de activos de seguridad y privacidad de la información de la entidad, clasificarlo de acuerdo con los criterios de disponibilidad, integridad y confidencialidad, aprobarlo mediante el comité de gestión y desempeño institucional, implementarlo y actualizarlo mediante un proceso de mejora continua.</t>
  </si>
  <si>
    <t xml:space="preserve">Documentos realizados.
Primera entrega: Actualización Aactivos de acuerdo a la disponibilidad, integridad y confidencialidad.
Segunda Entrega: Implementarlo y actualizarlo mediante un proceso de mejora continua. </t>
  </si>
  <si>
    <t>Realizar una encuesta a los usuarios para  identificar  oportunidades de nuevos servicios  de TI.</t>
  </si>
  <si>
    <t>Encuesta</t>
  </si>
  <si>
    <t>Encuesta Realizada</t>
  </si>
  <si>
    <t>Aprobación de  la política de protección de datos personales</t>
  </si>
  <si>
    <t>Política de protección de datos personales aprobada.</t>
  </si>
  <si>
    <t>Realizar seguimiento al Plan de Mantenimiento de los equipos de computo e impresoras de la entidad</t>
  </si>
  <si>
    <t>Seguimiento realizado</t>
  </si>
  <si>
    <t>Realizar un diagnóstico de seguridad y privacidad de la información para la vigencia, mediante la herramienta de autodiagnóstico del Modelo de Seguridad y Privacidad de la Información (MSPI).</t>
  </si>
  <si>
    <t xml:space="preserve">Herramienta augotiadnostico </t>
  </si>
  <si>
    <t>Alimentación herramienta autodiagnostico</t>
  </si>
  <si>
    <t>Sumatoria alimentación herramienta de autodiagnostico.</t>
  </si>
  <si>
    <t>Identificar factores sociales que pueden afectar negativamente el cumplimiento de los objetivos institucionales. Desde el sistema de control interno efectuar su verificación.</t>
  </si>
  <si>
    <t xml:space="preserve">Documento Realizado </t>
  </si>
  <si>
    <t>Actualizar el procedimiento de gestión de incidentes de seguridad de la información de acuerdo con los cambios dados en la entidad</t>
  </si>
  <si>
    <t>Documento realizado</t>
  </si>
  <si>
    <t xml:space="preserve">Documento realizado </t>
  </si>
  <si>
    <t xml:space="preserve"> Plan Estratégico de Tecnologías de la Información y las Comunicaciones - PETI - 2023</t>
  </si>
  <si>
    <t>Plan Institucional de Archivos de la Entidad -PINAR - 2023</t>
  </si>
  <si>
    <t>Plan Estratégico de Talento Humano - 2023</t>
  </si>
  <si>
    <t>Plan Institucional de Capacitación - 2023</t>
  </si>
  <si>
    <t xml:space="preserve"> Plan de incentivos Institucional - 2023</t>
  </si>
  <si>
    <t>Plan Institucional de Seguridad y Salud en el trabajo de la INC - 2023</t>
  </si>
  <si>
    <t>Plan de Tratamiento de Riesgos de Seguridad y Privacidad de la Información - 2023</t>
  </si>
  <si>
    <t>Plan de Seguridad y Privacidad de la Información - 2023</t>
  </si>
  <si>
    <t xml:space="preserve">Cumplir 100% del programa de trabajo proyectado o planeado para la vigencia </t>
  </si>
  <si>
    <t>P.2 Fortalecer practicas sostenibles y de mejora continua en todos los procesos</t>
  </si>
  <si>
    <t>A.1 Desarrollar las capacidades del talento humano de acuerdo con las necesidades actuales y futuras de la empresa y los procesos de gestión del conocimiento.</t>
  </si>
  <si>
    <t>A.3 Incrementar la satisfacción del talento humano,  mejorando el clima organizacional de la empresa.</t>
  </si>
  <si>
    <t xml:space="preserve">Ejecutar las actividades del Plan  incentivos institucionales formulado </t>
  </si>
  <si>
    <t>F.1 Generar utilidad neta</t>
  </si>
  <si>
    <t>Lograr una ejecución presupuestal de ingresos sin disponibilidad inicial por valor de $99.423 millones</t>
  </si>
  <si>
    <t>C.3 Posicionarnos como líderes en el desarrollo de soluciones innovadoras en Impresión de Seguridad.</t>
  </si>
  <si>
    <t>A.4 Modernizar la infraestructura tecnológica de la empresa, garantizando la disponibilidad,  confiabilidad e integridad de la información para la toma de decisiones y la satisfacción de las partes interesadas.</t>
  </si>
  <si>
    <t>Cumplir 100% el plan de trabajo proyectado para la vigencia</t>
  </si>
  <si>
    <t xml:space="preserve">Cumplir 100% el plan de trabajo proyectado para la vigencia, con el propósito de prevenir accidentes de trabajo y mitigar las enfermedades laborales, así mismo evitar las pérdidas humanas y económicas. 
</t>
  </si>
  <si>
    <t>Cumplir 100% el Plan Estratégico de Talento Humano formulado para cada vigencia</t>
  </si>
  <si>
    <t>Cumplir 100% el plan institucional de capacitación planeado para la vigencia.</t>
  </si>
  <si>
    <t>Cumplir 100% el Plan de Incentivos institucionales formulado para cada vigencia</t>
  </si>
  <si>
    <t>Cumplir 100% el plan institucional de gestión ambiental PIGA  proyectado para la
vigencia.</t>
  </si>
  <si>
    <t>Oficicina de Planeación (Grupo Mejora Continua)</t>
  </si>
  <si>
    <t>Porcentaje de avance del PIGA</t>
  </si>
  <si>
    <t>Ejecutar el 100%  el plan de bienestar Social</t>
  </si>
  <si>
    <t xml:space="preserve">Ejecutar el 100%  el plan de Capacitación  </t>
  </si>
  <si>
    <t>Lograr que el 100% de los  programas (vigencia 2023), hayan sido eficaces, eficientes y efectivos.</t>
  </si>
  <si>
    <t xml:space="preserve">Lograr la Reinducción  al  100% del personal  </t>
  </si>
  <si>
    <t>Actividades del ministerio con participación de la INC</t>
  </si>
  <si>
    <t>Para el 2022 fomentar el uso de la Bicicleta en por lo menos 25 servidores públicos de la INC (funcionarios y contratistas) mensualmente</t>
  </si>
  <si>
    <t xml:space="preserve">Servidores públicos de la INC (funcionarios y contratistas) que se desplazan a la empresa en bicicleta / 25 servidores públicos </t>
  </si>
  <si>
    <t>Cumplir 100% el Plan de incentivos institucionales formulado para cada vigencia</t>
  </si>
  <si>
    <t>PLAN DE ACCION INSTITUCIONAL - 2023</t>
  </si>
  <si>
    <t>COMPONENTE 1: GESTIÓN DE RIESGOS DE CORRUPCIÓN - MAPA DE RIESGOS DE CORRUPCIÓN</t>
  </si>
  <si>
    <t>Subcomponente/Procesos</t>
  </si>
  <si>
    <t xml:space="preserve">No. </t>
  </si>
  <si>
    <t>Meta/producto</t>
  </si>
  <si>
    <t>Fecha Programada</t>
  </si>
  <si>
    <t>1. Política de administración de riesgos</t>
  </si>
  <si>
    <t>Presentar al Comité de Gestión y Desempeño Institucional  la actualización de la Guía para la gestión del Riesgo que contiene las politicas para su administración.</t>
  </si>
  <si>
    <t>Guía para la gestión del riesgo aprobada.</t>
  </si>
  <si>
    <t>Jefe Oficina Asesora de Planeción</t>
  </si>
  <si>
    <t>2.-Construcción del Mapa de Riesgos de corrupción</t>
  </si>
  <si>
    <t>Enviar guia a las dependencias con el instructivo para actualizar los riegos de corrupción frente a la  metodología definida.</t>
  </si>
  <si>
    <t>Mapa de riesgos de corrupción actualizado y aprobado</t>
  </si>
  <si>
    <t>Todas las dependencias de la INC</t>
  </si>
  <si>
    <t>Invitar a los ciudadanos, usuarios o grupos de interés  y responsables de los procesos de la entidad junto con sus equipos, para participar en el proceso de construcción del Mapa de Riesgos de Corrupción</t>
  </si>
  <si>
    <t>Documento construido participativamente</t>
  </si>
  <si>
    <t xml:space="preserve">Coordinador Grupo de Mejora continua </t>
  </si>
  <si>
    <t>3.- Consultas y divulgación</t>
  </si>
  <si>
    <t>Publicar en la Intranet y en el sitio web de la entidad en la sección de Transparencia y acceso a información, el plan anti-corrupción y de servicio al ciudadano.</t>
  </si>
  <si>
    <t>Plan anti-corrupción y de servicio al ciudadano publicado, incluyendo el mapa de riesgos de corrupción</t>
  </si>
  <si>
    <t>4.- Monitoreo y Revisión</t>
  </si>
  <si>
    <t>Realizar monitoreo y control al mapa de riesgos de corrupción y las medidas para mitigarlos y rendir informe</t>
  </si>
  <si>
    <t xml:space="preserve">Tres informes de monitoreo al Mapa de Riesgos </t>
  </si>
  <si>
    <t>may, sep y ene</t>
  </si>
  <si>
    <t>5.- Seguimiento</t>
  </si>
  <si>
    <t>Realizar seguimiento al Mapa de Riesgos de Corrupción, reportando y publicando el resultado el el sitio web, en la sección de Transparencia y acceso a información, en el tiempo establecido</t>
  </si>
  <si>
    <t>Tres (3) seguimientos al Mapa de Riesgos de Corrupción publicados</t>
  </si>
  <si>
    <t>Oficina de Control Interno</t>
  </si>
  <si>
    <t>Presentar el informe de seguimiento en el Comité Institucional de Control Interno</t>
  </si>
  <si>
    <t>Dos (2) Actas de Comité</t>
  </si>
  <si>
    <t>Semestral</t>
  </si>
  <si>
    <t>Formular acciones de mejora al Plan Anticorrupción y de Atención al Ciudadano, conforme al seguimiento realizado</t>
  </si>
  <si>
    <t>Acciones de mejora al Plan Anticorrupción y de Atención al Ciudadano, formuladas</t>
  </si>
  <si>
    <t>COMPONENTE 2: RACIONALIZACIÓN DE TRÁMITES</t>
  </si>
  <si>
    <t>1. Otro Procedimiento Administrativo</t>
  </si>
  <si>
    <t>Establecer y documentar los niveles de servicio para cada una de las OPAS establecidas en la empresa</t>
  </si>
  <si>
    <t>Niveles de servicio documentados</t>
  </si>
  <si>
    <t>Grupo Mejora Continua - Gestión documental</t>
  </si>
  <si>
    <t>Reporte de datos de operación de las OPAS  en la plataforma SUIT</t>
  </si>
  <si>
    <t>100% reportes programados en el año</t>
  </si>
  <si>
    <t>Grupo Mejora Continua</t>
  </si>
  <si>
    <t>COMPONENTE 3: RENDICIÓN DE CUENTAS</t>
  </si>
  <si>
    <t>1.-Información de Calidad y en lenguaje comprensible</t>
  </si>
  <si>
    <t>Publicar información relevante sobre la misión, productos y servicios que presta la INC en la página Web, en el menú de Transparencia y Acceso a la Información</t>
  </si>
  <si>
    <t xml:space="preserve">Publicar en la Página WEB  información de Imprenta Nacional </t>
  </si>
  <si>
    <t>Trimestral</t>
  </si>
  <si>
    <t>Analista de comunicaciones</t>
  </si>
  <si>
    <t>Publicar  anualmente en la página Web, en el menú de Transparencia y Acceso a la Información, el Informe de Gestión de la INC.</t>
  </si>
  <si>
    <t>Informe de Gestión publicado</t>
  </si>
  <si>
    <t>Publicar  mensualmente en un lugar visible y publico el Estados Financieros  (Resolución 182/2017 Contaduría General de la Nación).</t>
  </si>
  <si>
    <t>Estados Financieros publicados</t>
  </si>
  <si>
    <t>Mensual</t>
  </si>
  <si>
    <t xml:space="preserve">Grupo de Contabilidad </t>
  </si>
  <si>
    <t xml:space="preserve">Publicar en el menú de Transparencia y Acceso a la Información, el presupuesto general de ingresos, gastos e inversión de cada año fiscal, incluyendo sus modificaciones. Art. 9, lit b), Ley 1712 de 2014, Arts.74 y 77 Ley 1474 de 2011. </t>
  </si>
  <si>
    <t>Información publicada</t>
  </si>
  <si>
    <t xml:space="preserve">Responsable de presupuesto </t>
  </si>
  <si>
    <t xml:space="preserve">Publicar en el menú de Transparencia y Acceso a la Información, la información de la ejecución presupuestal aprobada y ejecutada de ingresos y gastos anuales. Art. 9, lit b), Ley 1712 de 2014, Arts.74 y 77 Ley 1474 de 2011. </t>
  </si>
  <si>
    <t>2.- Dialogo de doble vía con la Ciudadanía y sus organizaciones</t>
  </si>
  <si>
    <t>Participar en la rendición de cuenta del Sector Interior</t>
  </si>
  <si>
    <t xml:space="preserve">Participar en el evento </t>
  </si>
  <si>
    <t>Anual</t>
  </si>
  <si>
    <t>Gerencia general</t>
  </si>
  <si>
    <t xml:space="preserve"> COMPONENTE 4: MECANISMOS PARA MEJORAR LA ATENCIÓN AL CIUDADANO</t>
  </si>
  <si>
    <t>1- Estructura Administrativa y Direccionamiento Estratégico</t>
  </si>
  <si>
    <t>Revisar y ajustar si es necesario el manual del servicio al ciudadano de la empresa.</t>
  </si>
  <si>
    <t>Manual de Servicio al ciudadano revisado.</t>
  </si>
  <si>
    <t>Coordinador Grupo de Mejora Continua</t>
  </si>
  <si>
    <t>2.- Fortalecimiento de los canales de Atención</t>
  </si>
  <si>
    <t>Medir la satisfacción de los clientes y/o usuarios de todas las líneas de negocio de la entidad</t>
  </si>
  <si>
    <t>Informes de la medición realizada</t>
  </si>
  <si>
    <t>Coodinador Grupo Mejora Continua</t>
  </si>
  <si>
    <t>3.- Talento Humano</t>
  </si>
  <si>
    <t>Coordinador Grupo Talento Humano</t>
  </si>
  <si>
    <t>5.-Relacionamiento con el Ciudadano</t>
  </si>
  <si>
    <t>Estructurar e implementar un plan de mejora con base en el análisis de PQRSD y la encuesta de satisfacción</t>
  </si>
  <si>
    <t xml:space="preserve">Establecer planes de mejora con base en los informes de PQRSD y encuesta de satisfacción </t>
  </si>
  <si>
    <t xml:space="preserve">Grupo de Mejora continua </t>
  </si>
  <si>
    <t xml:space="preserve"> COMPONENTE 5: MECANISMOS PARA LA TRANSPARENCIA Y ACCESO A LA INFORMACIÓN</t>
  </si>
  <si>
    <t>1.- Lineamentos de Transparencia Activa</t>
  </si>
  <si>
    <t xml:space="preserve">Elaborar informe de verificación sobre la información actualizada en SIGEP de servidores públicos, empleados y contratistas cada cuatrimestre </t>
  </si>
  <si>
    <t>Tres informes de verificación</t>
  </si>
  <si>
    <t>Realizar seguimiento a los contenidos del enlace transparencia, de acuerdo con el Esquema de publicación de información</t>
  </si>
  <si>
    <t>Informe del seguimiento realizado.</t>
  </si>
  <si>
    <t>Analista de Comunicaciones</t>
  </si>
  <si>
    <t>2.- Lineamentos de Transparencia pasiva</t>
  </si>
  <si>
    <t>Gestionar la publicación en el portal web institucional, previa visto bueno de las áreas, de los documentos diagramados. (Documentos de lineamientos técnicos, documentos metodológicos y documentos de planeación).</t>
  </si>
  <si>
    <t>Documentos diagramados y publicados.</t>
  </si>
  <si>
    <t>Elaborar y gestionar la publicación de los resultados, del informe unificado de PQRSD y percepción de los grupos de valor.</t>
  </si>
  <si>
    <t>Informe publicado</t>
  </si>
  <si>
    <t>5.- Monitoreo del Acceso a la Información Pública</t>
  </si>
  <si>
    <t>Seguimiento y actualización de la información institucional mediante matriz de responsabilidades Índice de Transparencia y Acceso a la Información - ITA</t>
  </si>
  <si>
    <t>Portal web con requerimientos ITA actualizado.</t>
  </si>
  <si>
    <t xml:space="preserve"> COMPONENTE 6: INICIATIVAS ADICIONALES</t>
  </si>
  <si>
    <t>Annual Purchasing Plan Public (secop.gov.co)</t>
  </si>
  <si>
    <t>Plan Anual de Adquisiciones - 2023</t>
  </si>
  <si>
    <t>Hipervínculo a la consulta de publicación del Plan Anual de Adquisiciones en el SECOP II</t>
  </si>
  <si>
    <t>Documento realizado Identificación de riesgos.</t>
  </si>
  <si>
    <t xml:space="preserve">Elaborar el Plan de tratamiento de riesgos de seguridad y privacidad de la información </t>
  </si>
  <si>
    <t xml:space="preserve">Actualizar los instrumentos archivísticos: CUADRO DE CLASIFICACION; BANCO TERMINOLOGICO; TABLAS DE CONTROL DE ACCESO; INVENTARIOS DOCUMENTALES HASTA 100 METROS LINEALES 
</t>
  </si>
  <si>
    <t>Actualizar las TABLAS DE RETENCION DOCUMENTAL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</si>
</sst>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quot;COP&quot;"/>
  </numFmts>
  <fonts count="46">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b/>
      <sz val="11"/>
      <color rgb="FF333333"/>
      <name val="Calibri"/>
      <family val="2"/>
      <scheme val="minor"/>
    </font>
    <font>
      <sz val="10"/>
      <color theme="1"/>
      <name val="Calibri"/>
      <family val="2"/>
      <scheme val="minor"/>
    </font>
    <font>
      <sz val="10"/>
      <name val="Calibri"/>
      <family val="2"/>
      <scheme val="minor"/>
    </font>
    <font>
      <b/>
      <sz val="10"/>
      <name val="Calibri"/>
      <family val="2"/>
      <scheme val="minor"/>
    </font>
    <font>
      <b/>
      <sz val="12"/>
      <color theme="1"/>
      <name val="Calibri"/>
      <family val="2"/>
      <scheme val="minor"/>
    </font>
    <font>
      <i/>
      <sz val="10"/>
      <color theme="1"/>
      <name val="Calibri"/>
      <family val="2"/>
      <scheme val="minor"/>
    </font>
    <font>
      <b/>
      <i/>
      <sz val="10"/>
      <color theme="1"/>
      <name val="Calibri"/>
      <family val="2"/>
      <scheme val="minor"/>
    </font>
    <font>
      <sz val="11"/>
      <color theme="1"/>
      <name val="Arial"/>
      <family val="2"/>
    </font>
    <font>
      <sz val="10"/>
      <color theme="1"/>
      <name val="Arial Narrow"/>
      <family val="2"/>
    </font>
    <font>
      <sz val="10"/>
      <color theme="1"/>
      <name val="Calibri"/>
      <family val="2"/>
      <scheme val="minor"/>
    </font>
    <font>
      <b/>
      <sz val="14"/>
      <color theme="1"/>
      <name val="Calibri"/>
      <family val="2"/>
      <scheme val="minor"/>
    </font>
    <font>
      <sz val="12"/>
      <color theme="1"/>
      <name val="Calibri"/>
      <family val="2"/>
      <scheme val="minor"/>
    </font>
    <font>
      <sz val="10"/>
      <color theme="1"/>
      <name val="Arial"/>
      <family val="2"/>
    </font>
    <font>
      <sz val="8"/>
      <color theme="1"/>
      <name val="Calibri"/>
      <family val="2"/>
      <scheme val="minor"/>
    </font>
    <font>
      <i/>
      <sz val="10"/>
      <name val="Calibri"/>
      <family val="2"/>
      <scheme val="minor"/>
    </font>
    <font>
      <b/>
      <sz val="10"/>
      <color theme="1"/>
      <name val="Verdana"/>
      <family val="2"/>
    </font>
    <font>
      <sz val="10"/>
      <color theme="1"/>
      <name val="Verdana"/>
      <family val="2"/>
    </font>
    <font>
      <b/>
      <sz val="11"/>
      <color rgb="FF4B4B4B"/>
      <name val="Calibri"/>
      <family val="2"/>
      <scheme val="minor"/>
    </font>
    <font>
      <sz val="11"/>
      <color rgb="FF4B4B4B"/>
      <name val="Calibri"/>
      <family val="2"/>
      <scheme val="minor"/>
    </font>
    <font>
      <sz val="9"/>
      <name val="Calibri"/>
      <family val="2"/>
      <scheme val="minor"/>
    </font>
    <font>
      <sz val="9"/>
      <color theme="1"/>
      <name val="Calibri"/>
      <family val="2"/>
      <scheme val="minor"/>
    </font>
    <font>
      <sz val="10"/>
      <name val="Arial"/>
      <family val="2"/>
    </font>
    <font>
      <sz val="9"/>
      <color indexed="72"/>
      <name val="SansSerif"/>
    </font>
    <font>
      <sz val="11"/>
      <name val="Calibri"/>
      <family val="2"/>
      <scheme val="minor"/>
    </font>
    <font>
      <b/>
      <sz val="11"/>
      <name val="Calibri"/>
      <family val="2"/>
      <scheme val="minor"/>
    </font>
    <font>
      <sz val="11"/>
      <color theme="0"/>
      <name val="Calibri"/>
      <family val="2"/>
      <scheme val="minor"/>
    </font>
    <font>
      <b/>
      <sz val="11"/>
      <color theme="1"/>
      <name val="Arial"/>
      <family val="2"/>
    </font>
    <font>
      <sz val="9"/>
      <color rgb="FFFF0000"/>
      <name val="Calibri"/>
      <family val="2"/>
      <scheme val="minor"/>
    </font>
    <font>
      <u/>
      <sz val="11"/>
      <color theme="10"/>
      <name val="Arial"/>
      <family val="2"/>
    </font>
  </fonts>
  <fills count="14">
    <fill>
      <patternFill patternType="none"/>
    </fill>
    <fill>
      <patternFill patternType="gray125"/>
    </fill>
    <fill>
      <patternFill patternType="solid">
        <fgColor theme="4" tint="0.59999389629810485"/>
        <bgColor indexed="65"/>
      </patternFill>
    </fill>
    <fill>
      <patternFill patternType="solid">
        <fgColor theme="4" tint="0.59999389629810485"/>
        <bgColor indexed="64"/>
      </patternFill>
    </fill>
    <fill>
      <patternFill patternType="solid">
        <fgColor theme="7" tint="0.79998168889431442"/>
        <bgColor indexed="65"/>
      </patternFill>
    </fill>
    <fill>
      <patternFill patternType="solid">
        <fgColor rgb="FF808080"/>
        <bgColor indexed="64"/>
      </patternFill>
    </fill>
    <fill>
      <patternFill patternType="solid">
        <fgColor rgb="FFDBE5F1"/>
        <bgColor indexed="64"/>
      </patternFill>
    </fill>
    <fill>
      <patternFill patternType="solid">
        <fgColor theme="8" tint="0.39997558519241921"/>
        <bgColor indexed="65"/>
      </patternFill>
    </fill>
    <fill>
      <patternFill patternType="solid">
        <fgColor rgb="FFFFFFFF"/>
        <bgColor indexed="64"/>
      </patternFill>
    </fill>
    <fill>
      <patternFill patternType="solid">
        <fgColor theme="7" tint="0.59999389629810485"/>
        <bgColor indexed="64"/>
      </patternFill>
    </fill>
    <fill>
      <patternFill patternType="solid">
        <fgColor theme="6" tint="0.39997558519241921"/>
        <bgColor indexed="65"/>
      </patternFill>
    </fill>
    <fill>
      <patternFill patternType="solid">
        <fgColor theme="0"/>
        <bgColor indexed="64"/>
      </patternFill>
    </fill>
    <fill>
      <patternFill patternType="solid">
        <fgColor theme="8" tint="0.79998168889431442"/>
        <bgColor indexed="65"/>
      </patternFill>
    </fill>
    <fill>
      <patternFill patternType="solid">
        <fgColor theme="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style="thin">
        <color theme="4"/>
      </right>
      <top style="thin">
        <color theme="4"/>
      </top>
      <bottom style="thin">
        <color auto="1"/>
      </bottom>
      <diagonal/>
    </border>
    <border>
      <left/>
      <right style="thin">
        <color theme="4"/>
      </right>
      <top/>
      <bottom/>
      <diagonal/>
    </border>
    <border>
      <left/>
      <right style="thin">
        <color theme="4"/>
      </right>
      <top/>
      <bottom style="thin">
        <color theme="4"/>
      </bottom>
      <diagonal/>
    </border>
    <border>
      <left/>
      <right style="thin">
        <color auto="1"/>
      </right>
      <top/>
      <bottom/>
      <diagonal/>
    </border>
    <border>
      <left style="thin">
        <color indexed="8"/>
      </left>
      <right style="thin">
        <color indexed="8"/>
      </right>
      <top style="thin">
        <color indexed="8"/>
      </top>
      <bottom style="thin">
        <color indexed="8"/>
      </bottom>
      <diagonal/>
    </border>
    <border>
      <left style="thin">
        <color theme="3"/>
      </left>
      <right style="thin">
        <color theme="3"/>
      </right>
      <top style="thin">
        <color theme="3"/>
      </top>
      <bottom style="thin">
        <color theme="3"/>
      </bottom>
      <diagonal/>
    </border>
    <border>
      <left style="thin">
        <color theme="3"/>
      </left>
      <right style="thin">
        <color theme="3"/>
      </right>
      <top style="thin">
        <color theme="3"/>
      </top>
      <bottom/>
      <diagonal/>
    </border>
    <border>
      <left/>
      <right style="thin">
        <color theme="3"/>
      </right>
      <top style="thin">
        <color theme="3"/>
      </top>
      <bottom style="thin">
        <color theme="3"/>
      </bottom>
      <diagonal/>
    </border>
    <border>
      <left style="thin">
        <color theme="3"/>
      </left>
      <right style="thin">
        <color theme="3"/>
      </right>
      <top/>
      <bottom style="thin">
        <color theme="3"/>
      </bottom>
      <diagonal/>
    </border>
    <border>
      <left style="thin">
        <color theme="3"/>
      </left>
      <right style="thin">
        <color theme="3"/>
      </right>
      <top/>
      <bottom/>
      <diagonal/>
    </border>
  </borders>
  <cellStyleXfs count="24">
    <xf numFmtId="0" fontId="0" fillId="0" borderId="0"/>
    <xf numFmtId="0" fontId="15" fillId="2" borderId="0" applyNumberFormat="0" applyBorder="0" applyAlignment="0" applyProtection="0"/>
    <xf numFmtId="9" fontId="24" fillId="0" borderId="0" applyFont="0" applyFill="0" applyBorder="0" applyAlignment="0" applyProtection="0"/>
    <xf numFmtId="0" fontId="12" fillId="4" borderId="0" applyNumberFormat="0" applyBorder="0" applyAlignment="0" applyProtection="0"/>
    <xf numFmtId="0" fontId="11" fillId="2" borderId="0" applyNumberFormat="0" applyBorder="0" applyAlignment="0" applyProtection="0"/>
    <xf numFmtId="0" fontId="10" fillId="2" borderId="0" applyNumberFormat="0" applyBorder="0" applyAlignment="0" applyProtection="0"/>
    <xf numFmtId="0" fontId="9" fillId="2" borderId="0" applyNumberFormat="0" applyBorder="0" applyAlignment="0" applyProtection="0"/>
    <xf numFmtId="0" fontId="8" fillId="0" borderId="0"/>
    <xf numFmtId="9" fontId="8" fillId="0" borderId="0" applyFont="0" applyFill="0" applyBorder="0" applyAlignment="0" applyProtection="0"/>
    <xf numFmtId="0" fontId="7" fillId="2" borderId="0" applyNumberFormat="0" applyBorder="0" applyAlignment="0" applyProtection="0"/>
    <xf numFmtId="0" fontId="32" fillId="5" borderId="1" applyNumberFormat="0" applyProtection="0">
      <alignment horizontal="left" vertical="center" wrapText="1"/>
    </xf>
    <xf numFmtId="0" fontId="29" fillId="0" borderId="0"/>
    <xf numFmtId="0" fontId="32" fillId="6" borderId="0" applyNumberFormat="0" applyBorder="0" applyProtection="0">
      <alignment horizontal="center" vertical="center"/>
    </xf>
    <xf numFmtId="49" fontId="33" fillId="0" borderId="0" applyFill="0" applyBorder="0" applyProtection="0">
      <alignment horizontal="left" vertical="center"/>
    </xf>
    <xf numFmtId="165" fontId="29" fillId="0" borderId="0" applyFont="0" applyFill="0" applyBorder="0" applyAlignment="0" applyProtection="0"/>
    <xf numFmtId="0" fontId="6" fillId="7" borderId="0" applyNumberFormat="0" applyBorder="0" applyAlignment="0" applyProtection="0"/>
    <xf numFmtId="0" fontId="5" fillId="10" borderId="0" applyNumberFormat="0" applyBorder="0" applyAlignment="0" applyProtection="0"/>
    <xf numFmtId="0" fontId="4" fillId="2" borderId="0" applyNumberFormat="0" applyBorder="0" applyAlignment="0" applyProtection="0"/>
    <xf numFmtId="0" fontId="38" fillId="0" borderId="0" applyNumberFormat="0" applyFont="0" applyFill="0" applyBorder="0" applyAlignment="0" applyProtection="0"/>
    <xf numFmtId="0" fontId="4" fillId="2" borderId="0" applyNumberFormat="0" applyBorder="0" applyAlignment="0" applyProtection="0"/>
    <xf numFmtId="0" fontId="3" fillId="12" borderId="0" applyNumberFormat="0" applyBorder="0" applyAlignment="0" applyProtection="0"/>
    <xf numFmtId="0" fontId="42" fillId="13" borderId="0" applyNumberFormat="0" applyBorder="0" applyAlignment="0" applyProtection="0"/>
    <xf numFmtId="0" fontId="1" fillId="0" borderId="0"/>
    <xf numFmtId="0" fontId="45" fillId="0" borderId="0" applyNumberFormat="0" applyFill="0" applyBorder="0" applyAlignment="0" applyProtection="0"/>
  </cellStyleXfs>
  <cellXfs count="239">
    <xf numFmtId="0" fontId="0" fillId="0" borderId="0" xfId="0"/>
    <xf numFmtId="0" fontId="16" fillId="0" borderId="0" xfId="0" applyFont="1"/>
    <xf numFmtId="0" fontId="14" fillId="0" borderId="0" xfId="0" applyFont="1"/>
    <xf numFmtId="0" fontId="18" fillId="0" borderId="4" xfId="0" applyFont="1" applyBorder="1" applyAlignment="1">
      <alignment vertical="center" wrapText="1"/>
    </xf>
    <xf numFmtId="0" fontId="18" fillId="0" borderId="1" xfId="0" applyFont="1" applyBorder="1" applyAlignment="1">
      <alignment vertical="center" wrapText="1"/>
    </xf>
    <xf numFmtId="0" fontId="18" fillId="0" borderId="8" xfId="0" applyFont="1" applyBorder="1" applyAlignment="1">
      <alignment vertical="center" wrapText="1"/>
    </xf>
    <xf numFmtId="0" fontId="18" fillId="0" borderId="9" xfId="0" applyFont="1" applyBorder="1" applyAlignment="1">
      <alignment vertical="center" wrapText="1"/>
    </xf>
    <xf numFmtId="0" fontId="20" fillId="2" borderId="5" xfId="1" applyFont="1" applyFill="1" applyBorder="1" applyAlignment="1">
      <alignment horizontal="center" vertical="center" wrapText="1"/>
    </xf>
    <xf numFmtId="0" fontId="20" fillId="2" borderId="6" xfId="1" applyFont="1" applyFill="1" applyBorder="1" applyAlignment="1">
      <alignment horizontal="center" vertical="center" wrapText="1"/>
    </xf>
    <xf numFmtId="0" fontId="18" fillId="0" borderId="5" xfId="0" applyFont="1" applyBorder="1" applyAlignment="1">
      <alignment vertical="center" wrapText="1"/>
    </xf>
    <xf numFmtId="0" fontId="20" fillId="3" borderId="6" xfId="1" applyFont="1" applyFill="1" applyBorder="1" applyAlignment="1">
      <alignment horizontal="center" vertical="center" wrapText="1"/>
    </xf>
    <xf numFmtId="0" fontId="18" fillId="0" borderId="0" xfId="0" applyFont="1"/>
    <xf numFmtId="0" fontId="18" fillId="0" borderId="11" xfId="0" applyFont="1" applyBorder="1" applyAlignment="1">
      <alignment vertical="center" wrapText="1"/>
    </xf>
    <xf numFmtId="0" fontId="14" fillId="0" borderId="0" xfId="0" applyFont="1" applyAlignment="1">
      <alignment horizontal="center"/>
    </xf>
    <xf numFmtId="0" fontId="23" fillId="0" borderId="0" xfId="0" applyFont="1" applyBorder="1" applyAlignment="1">
      <alignment vertical="center" wrapText="1"/>
    </xf>
    <xf numFmtId="0" fontId="22" fillId="0" borderId="0" xfId="0" applyFont="1" applyBorder="1" applyAlignment="1">
      <alignment vertical="center" wrapText="1"/>
    </xf>
    <xf numFmtId="0" fontId="18" fillId="0" borderId="9" xfId="0" applyFont="1" applyBorder="1" applyAlignment="1">
      <alignment horizontal="center" vertical="center" wrapText="1"/>
    </xf>
    <xf numFmtId="0" fontId="18" fillId="0" borderId="11" xfId="0" applyFont="1" applyBorder="1" applyAlignment="1">
      <alignment horizontal="center" vertical="center" wrapText="1"/>
    </xf>
    <xf numFmtId="0" fontId="13" fillId="0" borderId="0" xfId="0" applyFont="1"/>
    <xf numFmtId="14" fontId="18" fillId="0" borderId="11" xfId="0" applyNumberFormat="1" applyFont="1" applyBorder="1" applyAlignment="1">
      <alignment vertical="center" wrapText="1"/>
    </xf>
    <xf numFmtId="0" fontId="12" fillId="4" borderId="11" xfId="3" applyNumberFormat="1" applyBorder="1" applyAlignment="1">
      <alignment horizontal="center" vertical="center" wrapText="1"/>
    </xf>
    <xf numFmtId="2" fontId="18" fillId="0" borderId="11" xfId="2" applyNumberFormat="1" applyFont="1" applyBorder="1" applyAlignment="1">
      <alignment horizontal="center" vertical="center" wrapText="1"/>
    </xf>
    <xf numFmtId="2" fontId="18" fillId="0" borderId="11" xfId="2" applyNumberFormat="1" applyFont="1" applyFill="1" applyBorder="1" applyAlignment="1">
      <alignment horizontal="center" vertical="center" wrapText="1"/>
    </xf>
    <xf numFmtId="1" fontId="18" fillId="0" borderId="11" xfId="2" applyNumberFormat="1" applyFont="1" applyBorder="1" applyAlignment="1">
      <alignment horizontal="center"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18" fillId="0" borderId="11" xfId="0" applyFont="1" applyBorder="1" applyAlignment="1" applyProtection="1">
      <alignment horizontal="center" vertical="center" wrapText="1"/>
    </xf>
    <xf numFmtId="0" fontId="12" fillId="4" borderId="11" xfId="3" applyBorder="1" applyAlignment="1" applyProtection="1">
      <alignment horizontal="center" vertical="center" wrapText="1"/>
      <protection locked="0"/>
    </xf>
    <xf numFmtId="0" fontId="11" fillId="0" borderId="0" xfId="0" applyFont="1"/>
    <xf numFmtId="0" fontId="11" fillId="0" borderId="0" xfId="0" applyFont="1" applyAlignment="1">
      <alignment horizontal="center"/>
    </xf>
    <xf numFmtId="0" fontId="25" fillId="0" borderId="0" xfId="0" applyFont="1"/>
    <xf numFmtId="0" fontId="0" fillId="0" borderId="1" xfId="0" applyFont="1" applyFill="1" applyBorder="1" applyAlignment="1">
      <alignment horizontal="left" vertical="center" wrapText="1"/>
    </xf>
    <xf numFmtId="1" fontId="18" fillId="0" borderId="11"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18" fillId="0" borderId="8" xfId="0" applyFont="1" applyBorder="1" applyAlignment="1">
      <alignment horizontal="center" vertical="center" wrapText="1"/>
    </xf>
    <xf numFmtId="0" fontId="26" fillId="0" borderId="9" xfId="0" applyFont="1" applyBorder="1" applyAlignment="1">
      <alignment horizontal="center" vertical="center" wrapText="1"/>
    </xf>
    <xf numFmtId="14" fontId="18" fillId="0" borderId="9" xfId="0" applyNumberFormat="1" applyFont="1" applyBorder="1" applyAlignment="1">
      <alignment vertical="center" wrapText="1"/>
    </xf>
    <xf numFmtId="0" fontId="18" fillId="0" borderId="9" xfId="0" applyNumberFormat="1" applyFont="1" applyBorder="1" applyAlignment="1">
      <alignment horizontal="center" vertical="center" wrapText="1"/>
    </xf>
    <xf numFmtId="0" fontId="26" fillId="0" borderId="4" xfId="0" applyFont="1" applyBorder="1" applyAlignment="1">
      <alignment vertical="center" wrapText="1"/>
    </xf>
    <xf numFmtId="0" fontId="26" fillId="0" borderId="8" xfId="0" applyFont="1" applyBorder="1" applyAlignment="1">
      <alignment vertical="center" wrapText="1"/>
    </xf>
    <xf numFmtId="0" fontId="26" fillId="0" borderId="1" xfId="0" applyFont="1" applyBorder="1" applyAlignment="1">
      <alignment vertical="center" wrapText="1"/>
    </xf>
    <xf numFmtId="0" fontId="26" fillId="0" borderId="9" xfId="0" applyFont="1" applyBorder="1" applyAlignment="1">
      <alignment vertical="center" wrapText="1"/>
    </xf>
    <xf numFmtId="2" fontId="26" fillId="0" borderId="11" xfId="0" applyNumberFormat="1" applyFont="1" applyBorder="1" applyAlignment="1">
      <alignment horizontal="center" vertical="center" wrapText="1"/>
    </xf>
    <xf numFmtId="0" fontId="8" fillId="0" borderId="0" xfId="7" applyFont="1"/>
    <xf numFmtId="0" fontId="27" fillId="0" borderId="0" xfId="7" applyFont="1" applyAlignment="1">
      <alignment horizontal="center"/>
    </xf>
    <xf numFmtId="0" fontId="8" fillId="0" borderId="0" xfId="7" applyFont="1" applyAlignment="1">
      <alignment horizontal="left" vertical="center"/>
    </xf>
    <xf numFmtId="0" fontId="8" fillId="0" borderId="0" xfId="7" applyFont="1" applyAlignment="1">
      <alignment vertical="center"/>
    </xf>
    <xf numFmtId="0" fontId="18" fillId="0" borderId="0" xfId="7" applyFont="1" applyAlignment="1">
      <alignment vertical="center"/>
    </xf>
    <xf numFmtId="9" fontId="29" fillId="0" borderId="0" xfId="8" applyFont="1" applyAlignment="1">
      <alignment horizontal="center" vertical="center"/>
    </xf>
    <xf numFmtId="0" fontId="18" fillId="0" borderId="0" xfId="7" applyFont="1" applyAlignment="1">
      <alignment horizontal="center" vertical="center"/>
    </xf>
    <xf numFmtId="0" fontId="18" fillId="0" borderId="0" xfId="7" applyFont="1"/>
    <xf numFmtId="0" fontId="18" fillId="0" borderId="0" xfId="7" applyFont="1" applyBorder="1" applyAlignment="1">
      <alignment horizontal="left" vertical="center" wrapText="1"/>
    </xf>
    <xf numFmtId="9" fontId="18" fillId="0" borderId="0" xfId="8" applyNumberFormat="1" applyFont="1" applyBorder="1" applyAlignment="1">
      <alignment vertical="center"/>
    </xf>
    <xf numFmtId="9" fontId="18" fillId="0" borderId="0" xfId="8" applyNumberFormat="1" applyFont="1" applyBorder="1" applyAlignment="1">
      <alignment horizontal="center" vertical="center"/>
    </xf>
    <xf numFmtId="0" fontId="18" fillId="0" borderId="5"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1" xfId="0" applyFont="1" applyFill="1" applyBorder="1" applyAlignment="1">
      <alignment horizontal="left" vertical="center" wrapText="1"/>
    </xf>
    <xf numFmtId="0" fontId="18" fillId="0" borderId="1" xfId="0" applyFont="1" applyBorder="1" applyAlignment="1">
      <alignment horizontal="center" vertical="center" wrapText="1"/>
    </xf>
    <xf numFmtId="1" fontId="18" fillId="0" borderId="6" xfId="0" applyNumberFormat="1" applyFont="1" applyBorder="1" applyAlignment="1">
      <alignment horizontal="center" vertical="center" wrapText="1"/>
    </xf>
    <xf numFmtId="14" fontId="18" fillId="0" borderId="1" xfId="0" applyNumberFormat="1" applyFont="1" applyBorder="1" applyAlignment="1">
      <alignment vertical="center" wrapText="1"/>
    </xf>
    <xf numFmtId="14" fontId="18" fillId="0" borderId="6" xfId="0" applyNumberFormat="1" applyFont="1" applyBorder="1" applyAlignment="1">
      <alignment vertical="center" wrapText="1"/>
    </xf>
    <xf numFmtId="0" fontId="18" fillId="0" borderId="6" xfId="0" applyFont="1" applyBorder="1" applyAlignment="1">
      <alignment vertical="center" wrapText="1"/>
    </xf>
    <xf numFmtId="0" fontId="18" fillId="0" borderId="1" xfId="0" applyNumberFormat="1" applyFont="1" applyBorder="1" applyAlignment="1">
      <alignment horizontal="center" vertical="center" wrapText="1"/>
    </xf>
    <xf numFmtId="9" fontId="18" fillId="0" borderId="13" xfId="2" applyFont="1" applyBorder="1" applyAlignment="1">
      <alignment vertical="center"/>
    </xf>
    <xf numFmtId="9" fontId="18" fillId="0" borderId="14" xfId="2" applyFont="1" applyBorder="1" applyAlignment="1">
      <alignment vertical="center"/>
    </xf>
    <xf numFmtId="0" fontId="23" fillId="0" borderId="0" xfId="0" applyFont="1" applyBorder="1" applyAlignment="1">
      <alignment vertical="center" wrapText="1"/>
    </xf>
    <xf numFmtId="0" fontId="22" fillId="0" borderId="0" xfId="0" applyFont="1" applyBorder="1" applyAlignment="1">
      <alignment vertical="center" wrapText="1"/>
    </xf>
    <xf numFmtId="0" fontId="23" fillId="0" borderId="0" xfId="0" applyFont="1" applyBorder="1" applyAlignment="1">
      <alignment vertical="center" wrapText="1"/>
    </xf>
    <xf numFmtId="0" fontId="22" fillId="0" borderId="0" xfId="0" applyFont="1" applyBorder="1" applyAlignment="1">
      <alignment vertical="center" wrapText="1"/>
    </xf>
    <xf numFmtId="0" fontId="7" fillId="0" borderId="0" xfId="0" applyFont="1"/>
    <xf numFmtId="0" fontId="7" fillId="0" borderId="0" xfId="0" applyFont="1" applyAlignment="1">
      <alignment horizontal="center"/>
    </xf>
    <xf numFmtId="0" fontId="26" fillId="0" borderId="1" xfId="0" applyFont="1" applyBorder="1" applyAlignment="1">
      <alignment horizontal="center" vertical="center" wrapText="1"/>
    </xf>
    <xf numFmtId="2" fontId="18" fillId="0" borderId="1" xfId="0" applyNumberFormat="1" applyFont="1" applyBorder="1" applyAlignment="1">
      <alignment horizontal="center" vertical="center" wrapText="1"/>
    </xf>
    <xf numFmtId="2" fontId="26" fillId="0" borderId="1" xfId="0" applyNumberFormat="1" applyFont="1" applyBorder="1" applyAlignment="1">
      <alignment horizontal="center" vertical="center" wrapText="1"/>
    </xf>
    <xf numFmtId="14" fontId="26" fillId="0" borderId="1" xfId="0" applyNumberFormat="1" applyFont="1" applyBorder="1" applyAlignment="1">
      <alignment vertical="center" wrapText="1"/>
    </xf>
    <xf numFmtId="0" fontId="26" fillId="0" borderId="1" xfId="0" applyNumberFormat="1" applyFont="1" applyBorder="1" applyAlignment="1">
      <alignment horizontal="center" vertical="center" wrapText="1"/>
    </xf>
    <xf numFmtId="0" fontId="30" fillId="0" borderId="0" xfId="0" applyFont="1"/>
    <xf numFmtId="0" fontId="23" fillId="0" borderId="0" xfId="0" applyFont="1" applyBorder="1" applyAlignment="1">
      <alignment vertical="center" wrapText="1"/>
    </xf>
    <xf numFmtId="0" fontId="22" fillId="0" borderId="0" xfId="0" applyFont="1" applyBorder="1" applyAlignment="1">
      <alignment vertical="center" wrapText="1"/>
    </xf>
    <xf numFmtId="0" fontId="18" fillId="0" borderId="4" xfId="0" applyFont="1" applyFill="1" applyBorder="1" applyAlignment="1">
      <alignment vertical="center" wrapText="1"/>
    </xf>
    <xf numFmtId="0" fontId="18" fillId="0" borderId="5" xfId="0" applyFont="1" applyBorder="1" applyAlignment="1">
      <alignment horizontal="center" wrapText="1"/>
    </xf>
    <xf numFmtId="1" fontId="18" fillId="0" borderId="9" xfId="0" applyNumberFormat="1" applyFont="1" applyBorder="1" applyAlignment="1">
      <alignment horizontal="center" vertical="center" wrapText="1"/>
    </xf>
    <xf numFmtId="164" fontId="18" fillId="0" borderId="9" xfId="0" applyNumberFormat="1" applyFont="1" applyBorder="1" applyAlignment="1">
      <alignment horizontal="center" vertical="center" wrapText="1"/>
    </xf>
    <xf numFmtId="14" fontId="18" fillId="0" borderId="1" xfId="0" applyNumberFormat="1" applyFont="1" applyBorder="1" applyAlignment="1">
      <alignment horizontal="center" vertical="center" wrapText="1"/>
    </xf>
    <xf numFmtId="9" fontId="18" fillId="0" borderId="1" xfId="2" applyFont="1" applyBorder="1" applyAlignment="1">
      <alignment horizontal="center" vertical="center" wrapText="1"/>
    </xf>
    <xf numFmtId="9" fontId="18" fillId="0" borderId="11" xfId="2" applyFont="1" applyBorder="1" applyAlignment="1">
      <alignment horizontal="center" vertical="center" wrapText="1"/>
    </xf>
    <xf numFmtId="9" fontId="18" fillId="0" borderId="9" xfId="0" applyNumberFormat="1" applyFont="1" applyBorder="1" applyAlignment="1">
      <alignment horizontal="center" vertical="center" wrapText="1"/>
    </xf>
    <xf numFmtId="0" fontId="29" fillId="0" borderId="0" xfId="11" applyProtection="1">
      <protection locked="0"/>
    </xf>
    <xf numFmtId="1" fontId="29" fillId="0" borderId="0" xfId="11" applyNumberFormat="1" applyProtection="1">
      <protection locked="0"/>
    </xf>
    <xf numFmtId="0" fontId="29" fillId="0" borderId="0" xfId="11"/>
    <xf numFmtId="0" fontId="6" fillId="0" borderId="0" xfId="0" applyFont="1"/>
    <xf numFmtId="0" fontId="35" fillId="8" borderId="1" xfId="0" applyFont="1" applyFill="1" applyBorder="1" applyAlignment="1">
      <alignment vertical="top" wrapText="1"/>
    </xf>
    <xf numFmtId="0" fontId="34" fillId="8" borderId="1" xfId="0" applyFont="1" applyFill="1" applyBorder="1" applyAlignment="1">
      <alignment vertical="top" wrapText="1"/>
    </xf>
    <xf numFmtId="0" fontId="16" fillId="7" borderId="1" xfId="15" applyFont="1" applyBorder="1" applyAlignment="1">
      <alignment horizontal="center" vertical="top" wrapText="1"/>
    </xf>
    <xf numFmtId="0" fontId="35" fillId="8" borderId="1" xfId="0" applyFont="1" applyFill="1" applyBorder="1" applyAlignment="1">
      <alignment horizontal="left" vertical="top" wrapText="1"/>
    </xf>
    <xf numFmtId="0" fontId="17" fillId="9" borderId="0" xfId="0" applyFont="1" applyFill="1"/>
    <xf numFmtId="0" fontId="6" fillId="9" borderId="0" xfId="0" applyFont="1" applyFill="1"/>
    <xf numFmtId="0" fontId="16" fillId="9" borderId="0" xfId="0" applyFont="1" applyFill="1"/>
    <xf numFmtId="14" fontId="19" fillId="0" borderId="1" xfId="0" applyNumberFormat="1" applyFont="1" applyBorder="1" applyAlignment="1">
      <alignment horizontal="center" vertical="center" wrapText="1"/>
    </xf>
    <xf numFmtId="0" fontId="37" fillId="0" borderId="1" xfId="0" applyFont="1" applyBorder="1" applyAlignment="1">
      <alignment vertical="center" wrapText="1"/>
    </xf>
    <xf numFmtId="0" fontId="37" fillId="0" borderId="9" xfId="0" applyFont="1" applyBorder="1" applyAlignment="1">
      <alignment vertical="center" wrapText="1"/>
    </xf>
    <xf numFmtId="0" fontId="37" fillId="0" borderId="2" xfId="0" applyFont="1" applyBorder="1" applyAlignment="1">
      <alignment vertical="center" wrapText="1"/>
    </xf>
    <xf numFmtId="0" fontId="37" fillId="0" borderId="10" xfId="0" applyFont="1" applyBorder="1" applyAlignment="1">
      <alignment vertical="center" wrapText="1"/>
    </xf>
    <xf numFmtId="0" fontId="5" fillId="0" borderId="0" xfId="0" applyFont="1"/>
    <xf numFmtId="0" fontId="36" fillId="10" borderId="6" xfId="16" applyFont="1" applyBorder="1" applyAlignment="1">
      <alignment horizontal="center" vertical="center" wrapText="1"/>
    </xf>
    <xf numFmtId="0" fontId="36" fillId="10" borderId="7" xfId="16" applyFont="1" applyBorder="1" applyAlignment="1">
      <alignment horizontal="center" vertical="center" wrapText="1"/>
    </xf>
    <xf numFmtId="0" fontId="4" fillId="0" borderId="0" xfId="0" applyFont="1"/>
    <xf numFmtId="0" fontId="23" fillId="0" borderId="0" xfId="0" applyFont="1" applyAlignment="1">
      <alignment vertical="center" wrapText="1"/>
    </xf>
    <xf numFmtId="0" fontId="22" fillId="0" borderId="0" xfId="0" applyFont="1" applyAlignment="1">
      <alignment vertical="center" wrapText="1"/>
    </xf>
    <xf numFmtId="0" fontId="4" fillId="0" borderId="0" xfId="0" applyFont="1" applyAlignment="1">
      <alignment horizontal="center"/>
    </xf>
    <xf numFmtId="0" fontId="18" fillId="11" borderId="4" xfId="17" applyFont="1" applyFill="1" applyBorder="1" applyAlignment="1">
      <alignment vertical="center" wrapText="1"/>
    </xf>
    <xf numFmtId="0" fontId="18" fillId="11" borderId="8" xfId="17" applyFont="1" applyFill="1" applyBorder="1" applyAlignment="1">
      <alignment vertical="center" wrapText="1"/>
    </xf>
    <xf numFmtId="0" fontId="18" fillId="11" borderId="1" xfId="17" applyFont="1" applyFill="1" applyBorder="1" applyAlignment="1">
      <alignment vertical="center" wrapText="1"/>
    </xf>
    <xf numFmtId="0" fontId="18" fillId="11" borderId="9" xfId="17" applyFont="1" applyFill="1" applyBorder="1" applyAlignment="1">
      <alignment vertical="center" wrapText="1"/>
    </xf>
    <xf numFmtId="0" fontId="18" fillId="11" borderId="9" xfId="17" applyFont="1" applyFill="1" applyBorder="1" applyAlignment="1">
      <alignment horizontal="center" vertical="center" wrapText="1"/>
    </xf>
    <xf numFmtId="1" fontId="18" fillId="11" borderId="11" xfId="17" applyNumberFormat="1" applyFont="1" applyFill="1" applyBorder="1" applyAlignment="1">
      <alignment horizontal="center" vertical="center" wrapText="1"/>
    </xf>
    <xf numFmtId="14" fontId="18" fillId="11" borderId="9" xfId="17" applyNumberFormat="1" applyFont="1" applyFill="1" applyBorder="1" applyAlignment="1">
      <alignment vertical="center" wrapText="1"/>
    </xf>
    <xf numFmtId="14" fontId="18" fillId="11" borderId="11" xfId="17" applyNumberFormat="1" applyFont="1" applyFill="1" applyBorder="1" applyAlignment="1">
      <alignment vertical="center" wrapText="1"/>
    </xf>
    <xf numFmtId="1" fontId="18" fillId="11" borderId="9" xfId="17" applyNumberFormat="1" applyFont="1" applyFill="1" applyBorder="1" applyAlignment="1">
      <alignment vertical="center" wrapText="1"/>
    </xf>
    <xf numFmtId="0" fontId="18" fillId="11" borderId="11" xfId="17" applyFont="1" applyFill="1" applyBorder="1" applyAlignment="1">
      <alignment vertical="center" wrapText="1"/>
    </xf>
    <xf numFmtId="0" fontId="18" fillId="11" borderId="9" xfId="17" applyNumberFormat="1" applyFont="1" applyFill="1" applyBorder="1" applyAlignment="1">
      <alignment horizontal="center" vertical="center" wrapText="1"/>
    </xf>
    <xf numFmtId="0" fontId="18" fillId="11" borderId="4" xfId="0" applyFont="1" applyFill="1" applyBorder="1" applyAlignment="1">
      <alignment vertical="center" wrapText="1"/>
    </xf>
    <xf numFmtId="0" fontId="18" fillId="11" borderId="8" xfId="0" applyFont="1" applyFill="1" applyBorder="1" applyAlignment="1">
      <alignment vertical="center" wrapText="1"/>
    </xf>
    <xf numFmtId="0" fontId="39" fillId="0" borderId="16" xfId="18" applyNumberFormat="1" applyFont="1" applyFill="1" applyBorder="1" applyAlignment="1" applyProtection="1">
      <alignment horizontal="left" vertical="center" wrapText="1"/>
    </xf>
    <xf numFmtId="0" fontId="18" fillId="11" borderId="4" xfId="19" applyFont="1" applyFill="1" applyBorder="1" applyAlignment="1">
      <alignment vertical="center" wrapText="1"/>
    </xf>
    <xf numFmtId="0" fontId="18" fillId="11" borderId="8" xfId="19" applyFont="1" applyFill="1" applyBorder="1" applyAlignment="1">
      <alignment vertical="center" wrapText="1"/>
    </xf>
    <xf numFmtId="0" fontId="18" fillId="11" borderId="1" xfId="19" applyFont="1" applyFill="1" applyBorder="1" applyAlignment="1">
      <alignment vertical="center" wrapText="1"/>
    </xf>
    <xf numFmtId="0" fontId="18" fillId="11" borderId="9" xfId="19" applyFont="1" applyFill="1" applyBorder="1" applyAlignment="1">
      <alignment vertical="center" wrapText="1"/>
    </xf>
    <xf numFmtId="0" fontId="18" fillId="11" borderId="9" xfId="19" applyFont="1" applyFill="1" applyBorder="1" applyAlignment="1">
      <alignment horizontal="center" vertical="center" wrapText="1"/>
    </xf>
    <xf numFmtId="1" fontId="18" fillId="11" borderId="11" xfId="19" applyNumberFormat="1" applyFont="1" applyFill="1" applyBorder="1" applyAlignment="1">
      <alignment horizontal="center" vertical="center" wrapText="1"/>
    </xf>
    <xf numFmtId="14" fontId="18" fillId="11" borderId="9" xfId="19" applyNumberFormat="1" applyFont="1" applyFill="1" applyBorder="1" applyAlignment="1">
      <alignment vertical="center" wrapText="1"/>
    </xf>
    <xf numFmtId="14" fontId="18" fillId="11" borderId="11" xfId="19" applyNumberFormat="1" applyFont="1" applyFill="1" applyBorder="1" applyAlignment="1">
      <alignment vertical="center" wrapText="1"/>
    </xf>
    <xf numFmtId="1" fontId="18" fillId="11" borderId="9" xfId="19" applyNumberFormat="1" applyFont="1" applyFill="1" applyBorder="1" applyAlignment="1">
      <alignment vertical="center" wrapText="1"/>
    </xf>
    <xf numFmtId="0" fontId="18" fillId="11" borderId="11" xfId="19" applyFont="1" applyFill="1" applyBorder="1" applyAlignment="1">
      <alignment vertical="center" wrapText="1"/>
    </xf>
    <xf numFmtId="0" fontId="18" fillId="11" borderId="9" xfId="19" applyNumberFormat="1" applyFont="1" applyFill="1" applyBorder="1" applyAlignment="1">
      <alignment horizontal="center" vertical="center" wrapText="1"/>
    </xf>
    <xf numFmtId="0" fontId="18" fillId="0" borderId="1" xfId="7" applyFont="1" applyBorder="1" applyAlignment="1">
      <alignment vertical="center" wrapText="1"/>
    </xf>
    <xf numFmtId="0" fontId="19" fillId="0" borderId="1" xfId="0" applyFont="1" applyBorder="1" applyAlignment="1">
      <alignment vertical="center" wrapText="1"/>
    </xf>
    <xf numFmtId="0" fontId="41" fillId="12" borderId="6" xfId="20" applyFont="1" applyBorder="1" applyAlignment="1">
      <alignment horizontal="center" vertical="center" wrapText="1"/>
    </xf>
    <xf numFmtId="0" fontId="40" fillId="0" borderId="0" xfId="0" applyFont="1"/>
    <xf numFmtId="0" fontId="36" fillId="11" borderId="8" xfId="0" applyFont="1" applyFill="1" applyBorder="1" applyAlignment="1">
      <alignment vertical="center" wrapText="1"/>
    </xf>
    <xf numFmtId="0" fontId="36" fillId="11" borderId="9" xfId="0" applyFont="1" applyFill="1" applyBorder="1" applyAlignment="1">
      <alignment vertical="center" wrapText="1"/>
    </xf>
    <xf numFmtId="14" fontId="36" fillId="11" borderId="9" xfId="0" applyNumberFormat="1" applyFont="1" applyFill="1" applyBorder="1" applyAlignment="1">
      <alignment horizontal="center" vertical="center" wrapText="1"/>
    </xf>
    <xf numFmtId="0" fontId="36" fillId="11" borderId="9" xfId="0" applyFont="1" applyFill="1" applyBorder="1" applyAlignment="1">
      <alignment horizontal="justify" vertical="center" wrapText="1"/>
    </xf>
    <xf numFmtId="0" fontId="36" fillId="11" borderId="4" xfId="0" applyFont="1" applyFill="1" applyBorder="1" applyAlignment="1">
      <alignment vertical="center" wrapText="1"/>
    </xf>
    <xf numFmtId="0" fontId="36" fillId="11" borderId="1" xfId="0" applyFont="1" applyFill="1" applyBorder="1" applyAlignment="1">
      <alignment vertical="center" wrapText="1"/>
    </xf>
    <xf numFmtId="0" fontId="36" fillId="11" borderId="1" xfId="0" applyFont="1" applyFill="1" applyBorder="1" applyAlignment="1">
      <alignment horizontal="justify" vertical="center" wrapText="1"/>
    </xf>
    <xf numFmtId="14" fontId="36" fillId="11" borderId="1" xfId="0" applyNumberFormat="1" applyFont="1" applyFill="1" applyBorder="1" applyAlignment="1">
      <alignment horizontal="center" vertical="center" wrapText="1"/>
    </xf>
    <xf numFmtId="0" fontId="18" fillId="0" borderId="4" xfId="0" applyFont="1" applyFill="1" applyBorder="1" applyAlignment="1">
      <alignment horizontal="justify" vertical="center" wrapText="1"/>
    </xf>
    <xf numFmtId="9" fontId="19" fillId="0" borderId="1" xfId="2" applyFont="1" applyBorder="1" applyAlignment="1">
      <alignment horizontal="center" vertical="center" wrapText="1"/>
    </xf>
    <xf numFmtId="0" fontId="43" fillId="0" borderId="0" xfId="0" applyFont="1"/>
    <xf numFmtId="0" fontId="42" fillId="13" borderId="0" xfId="21"/>
    <xf numFmtId="0" fontId="42" fillId="13" borderId="6" xfId="21" applyBorder="1" applyAlignment="1">
      <alignment horizontal="center" vertical="center" wrapText="1"/>
    </xf>
    <xf numFmtId="0" fontId="2" fillId="0" borderId="0" xfId="0" applyFont="1" applyAlignment="1">
      <alignment horizontal="center"/>
    </xf>
    <xf numFmtId="0" fontId="42" fillId="13" borderId="1" xfId="21" applyBorder="1" applyAlignment="1">
      <alignment horizontal="center" vertical="center" wrapText="1"/>
    </xf>
    <xf numFmtId="0" fontId="42" fillId="13" borderId="12" xfId="21" applyBorder="1" applyAlignment="1">
      <alignment horizontal="center" vertical="center" wrapText="1"/>
    </xf>
    <xf numFmtId="0" fontId="42" fillId="13" borderId="5" xfId="21" applyBorder="1" applyAlignment="1">
      <alignment horizontal="center" vertical="center" wrapText="1"/>
    </xf>
    <xf numFmtId="0" fontId="21" fillId="0" borderId="0" xfId="0" applyFont="1" applyAlignment="1">
      <alignment vertical="center"/>
    </xf>
    <xf numFmtId="0" fontId="42" fillId="13" borderId="5" xfId="21" applyBorder="1" applyAlignment="1">
      <alignment horizontal="left" vertical="top" wrapText="1"/>
    </xf>
    <xf numFmtId="0" fontId="42" fillId="13" borderId="1" xfId="21" applyBorder="1" applyAlignment="1">
      <alignment horizontal="left" vertical="center" wrapText="1"/>
    </xf>
    <xf numFmtId="0" fontId="44" fillId="11" borderId="9" xfId="0" applyFont="1" applyFill="1" applyBorder="1" applyAlignment="1">
      <alignment vertical="center" wrapText="1"/>
    </xf>
    <xf numFmtId="0" fontId="1" fillId="0" borderId="0" xfId="22"/>
    <xf numFmtId="0" fontId="19" fillId="11" borderId="18" xfId="22" applyFont="1" applyFill="1" applyBorder="1" applyAlignment="1">
      <alignment horizontal="left" vertical="center" wrapText="1"/>
    </xf>
    <xf numFmtId="0" fontId="19" fillId="11" borderId="17" xfId="22" applyFont="1" applyFill="1" applyBorder="1" applyAlignment="1">
      <alignment horizontal="center" vertical="center"/>
    </xf>
    <xf numFmtId="0" fontId="19" fillId="11" borderId="17" xfId="22" applyFont="1" applyFill="1" applyBorder="1" applyAlignment="1">
      <alignment horizontal="justify" vertical="center" wrapText="1"/>
    </xf>
    <xf numFmtId="0" fontId="19" fillId="11" borderId="17" xfId="22" applyFont="1" applyFill="1" applyBorder="1" applyAlignment="1">
      <alignment vertical="center" wrapText="1"/>
    </xf>
    <xf numFmtId="14" fontId="19" fillId="11" borderId="17" xfId="22" applyNumberFormat="1" applyFont="1" applyFill="1" applyBorder="1" applyAlignment="1">
      <alignment horizontal="center" vertical="center"/>
    </xf>
    <xf numFmtId="0" fontId="19" fillId="11" borderId="17" xfId="22" applyFont="1" applyFill="1" applyBorder="1" applyAlignment="1">
      <alignment horizontal="justify" vertical="center"/>
    </xf>
    <xf numFmtId="0" fontId="18" fillId="11" borderId="19" xfId="22" applyFont="1" applyFill="1" applyBorder="1" applyAlignment="1">
      <alignment horizontal="center" vertical="center"/>
    </xf>
    <xf numFmtId="0" fontId="18" fillId="11" borderId="17" xfId="22" applyFont="1" applyFill="1" applyBorder="1" applyAlignment="1">
      <alignment horizontal="justify" vertical="center" wrapText="1"/>
    </xf>
    <xf numFmtId="0" fontId="18" fillId="11" borderId="17" xfId="22" applyFont="1" applyFill="1" applyBorder="1" applyAlignment="1">
      <alignment vertical="center" wrapText="1"/>
    </xf>
    <xf numFmtId="14" fontId="18" fillId="11" borderId="17" xfId="22" applyNumberFormat="1" applyFont="1" applyFill="1" applyBorder="1" applyAlignment="1">
      <alignment horizontal="center" vertical="center"/>
    </xf>
    <xf numFmtId="0" fontId="18" fillId="11" borderId="17" xfId="22" applyFont="1" applyFill="1" applyBorder="1" applyAlignment="1">
      <alignment vertical="center"/>
    </xf>
    <xf numFmtId="0" fontId="18" fillId="11" borderId="17" xfId="22" applyFont="1" applyFill="1" applyBorder="1" applyAlignment="1">
      <alignment horizontal="justify" vertical="center"/>
    </xf>
    <xf numFmtId="0" fontId="18" fillId="11" borderId="20" xfId="22" applyFont="1" applyFill="1" applyBorder="1" applyAlignment="1">
      <alignment horizontal="left" vertical="center" wrapText="1"/>
    </xf>
    <xf numFmtId="0" fontId="18" fillId="11" borderId="17" xfId="22" applyFont="1" applyFill="1" applyBorder="1" applyAlignment="1">
      <alignment horizontal="center" vertical="center"/>
    </xf>
    <xf numFmtId="0" fontId="18" fillId="11" borderId="17" xfId="22" applyFont="1" applyFill="1" applyBorder="1" applyAlignment="1">
      <alignment horizontal="left" vertical="center" wrapText="1"/>
    </xf>
    <xf numFmtId="0" fontId="1" fillId="0" borderId="0" xfId="22" applyAlignment="1">
      <alignment wrapText="1"/>
    </xf>
    <xf numFmtId="0" fontId="1" fillId="0" borderId="0" xfId="22" applyAlignment="1">
      <alignment horizontal="center"/>
    </xf>
    <xf numFmtId="14" fontId="1" fillId="0" borderId="0" xfId="22" applyNumberFormat="1" applyAlignment="1">
      <alignment horizontal="center"/>
    </xf>
    <xf numFmtId="0" fontId="1" fillId="0" borderId="0" xfId="22" applyAlignment="1"/>
    <xf numFmtId="0" fontId="18" fillId="0" borderId="17" xfId="22" applyFont="1" applyBorder="1" applyAlignment="1">
      <alignment horizontal="center" vertical="center"/>
    </xf>
    <xf numFmtId="0" fontId="18" fillId="0" borderId="17" xfId="22" applyFont="1" applyBorder="1" applyAlignment="1">
      <alignment horizontal="justify" vertical="center" wrapText="1"/>
    </xf>
    <xf numFmtId="0" fontId="18" fillId="0" borderId="17" xfId="22" applyFont="1" applyBorder="1" applyAlignment="1">
      <alignment vertical="center" wrapText="1"/>
    </xf>
    <xf numFmtId="14" fontId="18" fillId="0" borderId="17" xfId="22" applyNumberFormat="1" applyFont="1" applyBorder="1" applyAlignment="1">
      <alignment horizontal="center" vertical="center"/>
    </xf>
    <xf numFmtId="0" fontId="18" fillId="0" borderId="17" xfId="22" applyFont="1" applyBorder="1" applyAlignment="1">
      <alignment vertical="center"/>
    </xf>
    <xf numFmtId="0" fontId="19" fillId="0" borderId="17" xfId="22" applyFont="1" applyBorder="1" applyAlignment="1">
      <alignment vertical="center" wrapText="1"/>
    </xf>
    <xf numFmtId="0" fontId="18" fillId="0" borderId="21" xfId="22" applyFont="1" applyBorder="1" applyAlignment="1">
      <alignment horizontal="center" vertical="center" wrapText="1"/>
    </xf>
    <xf numFmtId="0" fontId="18" fillId="0" borderId="17" xfId="22" applyFont="1" applyBorder="1" applyAlignment="1">
      <alignment horizontal="left" vertical="center" wrapText="1"/>
    </xf>
    <xf numFmtId="14" fontId="18" fillId="0" borderId="17" xfId="22" applyNumberFormat="1" applyFont="1" applyBorder="1" applyAlignment="1">
      <alignment horizontal="center" vertical="center" wrapText="1"/>
    </xf>
    <xf numFmtId="0" fontId="19" fillId="0" borderId="17" xfId="22" applyFont="1" applyBorder="1" applyAlignment="1">
      <alignment horizontal="left" vertical="center" wrapText="1"/>
    </xf>
    <xf numFmtId="0" fontId="19" fillId="0" borderId="17" xfId="22" applyFont="1" applyBorder="1" applyAlignment="1">
      <alignment horizontal="center" vertical="center"/>
    </xf>
    <xf numFmtId="0" fontId="19" fillId="0" borderId="17" xfId="22" applyFont="1" applyBorder="1" applyAlignment="1">
      <alignment horizontal="justify" vertical="center" wrapText="1"/>
    </xf>
    <xf numFmtId="14" fontId="19" fillId="0" borderId="17" xfId="22" applyNumberFormat="1" applyFont="1" applyBorder="1" applyAlignment="1">
      <alignment horizontal="center" vertical="center" wrapText="1"/>
    </xf>
    <xf numFmtId="0" fontId="42" fillId="13" borderId="17" xfId="21" applyBorder="1" applyAlignment="1" applyProtection="1">
      <alignment horizontal="center" vertical="center" wrapText="1"/>
      <protection hidden="1"/>
    </xf>
    <xf numFmtId="14" fontId="19" fillId="0" borderId="17" xfId="22" applyNumberFormat="1" applyFont="1" applyBorder="1" applyAlignment="1">
      <alignment horizontal="center" vertical="center"/>
    </xf>
    <xf numFmtId="0" fontId="19" fillId="0" borderId="17" xfId="22" applyFont="1" applyBorder="1" applyAlignment="1">
      <alignment vertical="center"/>
    </xf>
    <xf numFmtId="0" fontId="42" fillId="0" borderId="0" xfId="21" applyFill="1" applyProtection="1">
      <protection locked="0"/>
    </xf>
    <xf numFmtId="0" fontId="45" fillId="0" borderId="0" xfId="23" applyFill="1"/>
    <xf numFmtId="0" fontId="42" fillId="13" borderId="2" xfId="21" applyBorder="1" applyAlignment="1">
      <alignment horizontal="center" vertical="center"/>
    </xf>
    <xf numFmtId="0" fontId="42" fillId="13" borderId="3" xfId="21" applyBorder="1" applyAlignment="1">
      <alignment horizontal="center" vertical="center"/>
    </xf>
    <xf numFmtId="0" fontId="42" fillId="13" borderId="4" xfId="21" applyBorder="1" applyAlignment="1">
      <alignment horizontal="center" vertical="center"/>
    </xf>
    <xf numFmtId="0" fontId="16" fillId="12" borderId="1" xfId="20" applyFont="1" applyBorder="1" applyAlignment="1">
      <alignment horizontal="center" vertical="center"/>
    </xf>
    <xf numFmtId="0" fontId="5" fillId="10" borderId="3" xfId="16" applyFont="1" applyBorder="1" applyAlignment="1">
      <alignment horizontal="center"/>
    </xf>
    <xf numFmtId="0" fontId="5" fillId="10" borderId="4" xfId="16" applyFont="1" applyBorder="1" applyAlignment="1">
      <alignment horizontal="center"/>
    </xf>
    <xf numFmtId="0" fontId="21" fillId="0" borderId="0" xfId="0" applyFont="1" applyAlignment="1">
      <alignment horizontal="center"/>
    </xf>
    <xf numFmtId="0" fontId="42" fillId="13" borderId="2" xfId="21" applyBorder="1" applyAlignment="1">
      <alignment horizontal="center" vertical="center" wrapText="1"/>
    </xf>
    <xf numFmtId="0" fontId="42" fillId="13" borderId="3" xfId="21" applyBorder="1" applyAlignment="1">
      <alignment horizontal="center" vertical="center" wrapText="1"/>
    </xf>
    <xf numFmtId="0" fontId="42" fillId="13" borderId="4" xfId="21" applyBorder="1" applyAlignment="1">
      <alignment horizontal="center" vertical="center" wrapText="1"/>
    </xf>
    <xf numFmtId="0" fontId="18" fillId="0" borderId="0" xfId="0" applyFont="1" applyAlignment="1">
      <alignment horizontal="left"/>
    </xf>
    <xf numFmtId="0" fontId="23" fillId="0" borderId="0" xfId="0" applyFont="1" applyBorder="1" applyAlignment="1">
      <alignment vertical="center" wrapText="1"/>
    </xf>
    <xf numFmtId="0" fontId="22" fillId="0" borderId="0" xfId="0" applyFont="1" applyBorder="1" applyAlignment="1">
      <alignment wrapText="1"/>
    </xf>
    <xf numFmtId="0" fontId="21" fillId="0" borderId="0" xfId="0" applyFont="1" applyAlignment="1">
      <alignment horizontal="left" vertical="center"/>
    </xf>
    <xf numFmtId="0" fontId="31" fillId="0" borderId="0" xfId="0" applyFont="1" applyBorder="1" applyAlignment="1">
      <alignment horizontal="left" wrapText="1"/>
    </xf>
    <xf numFmtId="0" fontId="31" fillId="0" borderId="0" xfId="0" applyFont="1" applyBorder="1" applyAlignment="1">
      <alignment vertical="top" wrapText="1"/>
    </xf>
    <xf numFmtId="0" fontId="22" fillId="0" borderId="0" xfId="0" applyFont="1" applyBorder="1" applyAlignment="1">
      <alignment vertical="top" wrapText="1"/>
    </xf>
    <xf numFmtId="0" fontId="23" fillId="0" borderId="0" xfId="0" applyFont="1" applyAlignment="1">
      <alignment vertical="center" wrapText="1"/>
    </xf>
    <xf numFmtId="0" fontId="22" fillId="0" borderId="0" xfId="0" applyFont="1" applyAlignment="1">
      <alignment vertical="center" wrapText="1"/>
    </xf>
    <xf numFmtId="0" fontId="27" fillId="0" borderId="0" xfId="22" applyFont="1" applyAlignment="1">
      <alignment horizontal="center"/>
    </xf>
    <xf numFmtId="0" fontId="18" fillId="11" borderId="1" xfId="22" applyFont="1" applyFill="1" applyBorder="1" applyAlignment="1">
      <alignment horizontal="center" vertical="center" wrapText="1"/>
    </xf>
    <xf numFmtId="0" fontId="18" fillId="11" borderId="18" xfId="22" applyFont="1" applyFill="1" applyBorder="1" applyAlignment="1">
      <alignment horizontal="left" vertical="center" wrapText="1"/>
    </xf>
    <xf numFmtId="0" fontId="18" fillId="11" borderId="21" xfId="22" applyFont="1" applyFill="1" applyBorder="1" applyAlignment="1">
      <alignment horizontal="left" vertical="center" wrapText="1"/>
    </xf>
    <xf numFmtId="0" fontId="18" fillId="11" borderId="20" xfId="22" applyFont="1" applyFill="1" applyBorder="1" applyAlignment="1">
      <alignment horizontal="left" vertical="center" wrapText="1"/>
    </xf>
    <xf numFmtId="0" fontId="19" fillId="0" borderId="18" xfId="22" applyFont="1" applyBorder="1" applyAlignment="1">
      <alignment horizontal="center" vertical="center" wrapText="1"/>
    </xf>
    <xf numFmtId="0" fontId="19" fillId="0" borderId="20" xfId="22" applyFont="1" applyBorder="1" applyAlignment="1">
      <alignment horizontal="center" vertical="center" wrapText="1"/>
    </xf>
    <xf numFmtId="0" fontId="18" fillId="0" borderId="18" xfId="22" applyFont="1" applyBorder="1" applyAlignment="1">
      <alignment horizontal="center" vertical="center" wrapText="1"/>
    </xf>
    <xf numFmtId="0" fontId="18" fillId="0" borderId="21" xfId="22" applyFont="1" applyBorder="1" applyAlignment="1">
      <alignment horizontal="center" vertical="center" wrapText="1"/>
    </xf>
    <xf numFmtId="0" fontId="21" fillId="0" borderId="0" xfId="7" applyFont="1" applyAlignment="1">
      <alignment horizontal="left"/>
    </xf>
    <xf numFmtId="0" fontId="28" fillId="0" borderId="0" xfId="7" applyFont="1" applyAlignment="1">
      <alignment horizontal="left"/>
    </xf>
    <xf numFmtId="0" fontId="20" fillId="2" borderId="2" xfId="1" applyFont="1" applyFill="1" applyBorder="1" applyAlignment="1">
      <alignment horizontal="center" vertical="center" wrapText="1"/>
    </xf>
    <xf numFmtId="0" fontId="20" fillId="2" borderId="3" xfId="1" applyFont="1" applyFill="1" applyBorder="1" applyAlignment="1">
      <alignment horizontal="center" vertical="center" wrapText="1"/>
    </xf>
    <xf numFmtId="0" fontId="20" fillId="2" borderId="4" xfId="1" applyFont="1" applyFill="1" applyBorder="1" applyAlignment="1">
      <alignment horizontal="center" vertical="center" wrapText="1"/>
    </xf>
    <xf numFmtId="0" fontId="22" fillId="0" borderId="0" xfId="0" applyFont="1" applyBorder="1" applyAlignment="1">
      <alignment vertical="center" wrapText="1"/>
    </xf>
    <xf numFmtId="0" fontId="34" fillId="8" borderId="1" xfId="0" applyFont="1" applyFill="1" applyBorder="1" applyAlignment="1">
      <alignment vertical="center" wrapText="1"/>
    </xf>
    <xf numFmtId="0" fontId="34" fillId="8" borderId="1" xfId="0" applyFont="1" applyFill="1" applyBorder="1" applyAlignment="1">
      <alignment vertical="top" wrapText="1"/>
    </xf>
    <xf numFmtId="0" fontId="34" fillId="8" borderId="9" xfId="0" applyFont="1" applyFill="1" applyBorder="1" applyAlignment="1">
      <alignment horizontal="left" vertical="center" wrapText="1"/>
    </xf>
    <xf numFmtId="0" fontId="34" fillId="8" borderId="6" xfId="0" applyFont="1" applyFill="1" applyBorder="1" applyAlignment="1">
      <alignment horizontal="left" vertical="center" wrapText="1"/>
    </xf>
    <xf numFmtId="0" fontId="34" fillId="8" borderId="8" xfId="0" applyFont="1" applyFill="1" applyBorder="1" applyAlignment="1">
      <alignment horizontal="center" vertical="center" wrapText="1"/>
    </xf>
    <xf numFmtId="0" fontId="34" fillId="8" borderId="15" xfId="0" applyFont="1" applyFill="1" applyBorder="1" applyAlignment="1">
      <alignment horizontal="center" vertical="center" wrapText="1"/>
    </xf>
    <xf numFmtId="0" fontId="34" fillId="8" borderId="5" xfId="0" applyFont="1" applyFill="1" applyBorder="1" applyAlignment="1">
      <alignment horizontal="center" vertical="center" wrapText="1"/>
    </xf>
  </cellXfs>
  <cellStyles count="24">
    <cellStyle name="20% - Énfasis4" xfId="3" builtinId="42"/>
    <cellStyle name="20% - Énfasis5" xfId="20" builtinId="46"/>
    <cellStyle name="40% - Énfasis1" xfId="1" builtinId="31"/>
    <cellStyle name="40% - Énfasis1 2" xfId="4" xr:uid="{428C2145-0C72-4F04-B73E-0DB4CB1EF8A7}"/>
    <cellStyle name="40% - Énfasis1 2 2" xfId="19" xr:uid="{21D56C90-CE85-4766-BF08-109C977C0347}"/>
    <cellStyle name="40% - Énfasis1 3" xfId="5" xr:uid="{717F0831-F835-4D7E-934B-F65BCCF5A447}"/>
    <cellStyle name="40% - Énfasis1 4" xfId="6" xr:uid="{71A6D254-5500-4931-A97E-DED565889BAC}"/>
    <cellStyle name="40% - Énfasis1 4 2" xfId="9" xr:uid="{7064D0BC-DE08-4758-BBEB-2005A2290B7A}"/>
    <cellStyle name="40% - Énfasis1 5" xfId="17" xr:uid="{0A351C2A-B071-426A-B01F-493AF5290667}"/>
    <cellStyle name="60% - Énfasis3" xfId="16" builtinId="40"/>
    <cellStyle name="60% - Énfasis5" xfId="15" builtinId="48"/>
    <cellStyle name="BodyStyle" xfId="13" xr:uid="{753393B5-D059-46AF-A771-A120B3C04C65}"/>
    <cellStyle name="Currency" xfId="14" xr:uid="{0732C1DB-4015-4229-B7B1-F0AA412E1C55}"/>
    <cellStyle name="Énfasis1" xfId="21" builtinId="29"/>
    <cellStyle name="HeaderStyle" xfId="12" xr:uid="{292FB60F-5703-4E49-B413-FC443F315CA3}"/>
    <cellStyle name="Hipervínculo" xfId="23" builtinId="8"/>
    <cellStyle name="MainTitle" xfId="10" xr:uid="{316A8591-51ED-4D3C-8D62-94589398EE15}"/>
    <cellStyle name="Normal" xfId="0" builtinId="0"/>
    <cellStyle name="Normal 2" xfId="7" xr:uid="{B89679AE-98BD-4DB4-89F2-137EF420B71A}"/>
    <cellStyle name="Normal 2 2" xfId="18" xr:uid="{9C6FEDD3-B37A-4470-933F-2CA131763355}"/>
    <cellStyle name="Normal 3" xfId="11" xr:uid="{69B0DB55-6750-4449-BE76-4E0018F24261}"/>
    <cellStyle name="Normal 4" xfId="22" xr:uid="{D0257301-9AEC-49F3-9E99-875FB8B15464}"/>
    <cellStyle name="Porcentaje" xfId="2" builtinId="5"/>
    <cellStyle name="Porcentaje 2" xfId="8" xr:uid="{B2880B77-52B3-4D59-8CFA-46E7066942D2}"/>
  </cellStyles>
  <dxfs count="267">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strike val="0"/>
        <outline val="0"/>
        <shadow val="0"/>
        <u val="none"/>
        <vertAlign val="baseline"/>
        <sz val="10"/>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sz val="10"/>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sz val="10"/>
        <name val="Calibri"/>
        <family val="2"/>
        <scheme val="minor"/>
      </font>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sz val="10"/>
        <name val="Calibri"/>
        <family val="2"/>
        <scheme val="minor"/>
      </font>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sz val="10"/>
        <name val="Calibri"/>
        <family val="2"/>
        <scheme val="minor"/>
      </font>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dxf>
    <dxf>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0" hidden="0"/>
    </dxf>
    <dxf>
      <alignment horizontal="center" vertical="center" textRotation="0" wrapText="1" indent="0" justifyLastLine="0" shrinkToFit="0" readingOrder="0"/>
      <border diagonalUp="0" diagonalDown="0">
        <left style="thin">
          <color auto="1"/>
        </left>
        <right style="thin">
          <color auto="1"/>
        </right>
        <top/>
        <bottom/>
      </border>
      <protection locked="0" hidden="0"/>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outline="0">
        <left style="thin">
          <color auto="1"/>
        </left>
        <right style="thin">
          <color auto="1"/>
        </right>
        <top style="thin">
          <color auto="1"/>
        </top>
        <bottom/>
      </border>
      <protection locked="1" hidden="0"/>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minor"/>
      </font>
    </dxf>
    <dxf>
      <border outline="0">
        <bottom style="thin">
          <color auto="1"/>
        </bottom>
      </border>
    </dxf>
    <dxf>
      <font>
        <b/>
        <i val="0"/>
        <strike val="0"/>
        <condense val="0"/>
        <extend val="0"/>
        <outline val="0"/>
        <shadow val="0"/>
        <u val="none"/>
        <vertAlign val="baseline"/>
        <sz val="10"/>
        <color auto="1"/>
        <name val="Calibri"/>
        <family val="2"/>
        <scheme val="minor"/>
      </font>
      <fill>
        <patternFill patternType="solid">
          <fgColor indexed="64"/>
          <bgColor theme="4" tint="0.59999389629810485"/>
        </patternFill>
      </fill>
      <alignment horizontal="center" vertical="center" textRotation="0" wrapText="1" indent="0" justifyLastLine="0" shrinkToFit="0" readingOrder="0"/>
      <border diagonalUp="0" diagonalDown="0" outline="0">
        <left style="thin">
          <color auto="1"/>
        </left>
        <right style="thin">
          <color auto="1"/>
        </right>
        <top/>
        <bottom/>
      </border>
    </dxf>
    <dxf>
      <font>
        <strike val="0"/>
        <outline val="0"/>
        <shadow val="0"/>
        <u val="none"/>
        <vertAlign val="baseline"/>
        <sz val="10"/>
      </font>
      <alignment horizontal="center" vertical="center" textRotation="0" wrapText="0" indent="0" justifyLastLine="0" shrinkToFit="0" readingOrder="0"/>
    </dxf>
    <dxf>
      <font>
        <strike val="0"/>
        <outline val="0"/>
        <shadow val="0"/>
        <u val="none"/>
        <vertAlign val="baseline"/>
        <sz val="10"/>
      </font>
      <alignment vertical="center" textRotation="0" wrapText="0" indent="0" justifyLastLine="0" shrinkToFit="0" readingOrder="0"/>
    </dxf>
    <dxf>
      <font>
        <strike val="0"/>
        <outline val="0"/>
        <shadow val="0"/>
        <u val="none"/>
        <vertAlign val="baseline"/>
        <sz val="10"/>
      </font>
      <alignment horizontal="center" vertical="center" textRotation="0" wrapText="0" indent="0" justifyLastLine="0" shrinkToFit="0" readingOrder="0"/>
    </dxf>
    <dxf>
      <font>
        <strike val="0"/>
        <outline val="0"/>
        <shadow val="0"/>
        <u val="none"/>
        <vertAlign val="baseline"/>
        <sz val="10"/>
      </font>
      <alignment vertical="center" textRotation="0" wrapText="0" indent="0" justifyLastLine="0" shrinkToFit="0" readingOrder="0"/>
    </dxf>
    <dxf>
      <font>
        <strike val="0"/>
        <outline val="0"/>
        <shadow val="0"/>
        <u val="none"/>
        <vertAlign val="baseline"/>
        <sz val="10"/>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0"/>
        <family val="2"/>
      </font>
      <alignment vertical="center" textRotation="0" wrapText="0" indent="0" justifyLastLine="0" shrinkToFit="0" readingOrder="0"/>
    </dxf>
    <dxf>
      <border outline="0">
        <bottom style="thin">
          <color auto="1"/>
        </bottom>
      </border>
    </dxf>
    <dxf>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minor"/>
      </font>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minor"/>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minor"/>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numFmt numFmtId="0" formatCode="Genera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numFmt numFmtId="2" formatCode="0.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numFmt numFmtId="2" formatCode="0.00"/>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scheme val="minor"/>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13" formatCode="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none"/>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13" formatCode="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none"/>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numFmt numFmtId="13" formatCode="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64" formatCode="0.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none"/>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0" formatCode="General"/>
      <alignment horizontal="center" vertical="center" textRotation="0" wrapText="1" indent="0" justifyLastLine="0" shrinkToFit="0" readingOrder="0"/>
      <border diagonalUp="0" diagonalDown="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numFmt numFmtId="1" formatCode="0"/>
      <alignment horizontal="center" vertical="center"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left/>
        <right style="thin">
          <color auto="1"/>
        </right>
        <top style="thin">
          <color auto="1"/>
        </top>
        <bottom/>
        <vertical/>
        <horizontal/>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border>
    </dxf>
    <dxf>
      <font>
        <b val="0"/>
        <i val="0"/>
        <strike val="0"/>
        <condense val="0"/>
        <extend val="0"/>
        <outline val="0"/>
        <shadow val="0"/>
        <u val="none"/>
        <vertAlign val="baseline"/>
        <sz val="10"/>
        <color theme="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rder>
    </dxf>
    <dxf>
      <font>
        <strike val="0"/>
        <outline val="0"/>
        <shadow val="0"/>
        <u val="none"/>
        <vertAlign val="baseline"/>
        <sz val="10"/>
        <name val="Calibri"/>
        <family val="2"/>
        <scheme val="minor"/>
      </font>
    </dxf>
    <dxf>
      <border outline="0">
        <bottom style="thin">
          <color auto="1"/>
        </bottom>
      </border>
    </dxf>
    <dxf>
      <alignment horizontal="center" vertical="center" textRotation="0" wrapText="1" indent="0" justifyLastLine="0" shrinkToFit="0" readingOrder="0"/>
      <border diagonalUp="0" diagonalDown="0">
        <left style="thin">
          <color auto="1"/>
        </left>
        <right style="thin">
          <color auto="1"/>
        </right>
        <top/>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style="thin">
          <color auto="1"/>
        </left>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Calibri"/>
        <family val="2"/>
        <scheme val="minor"/>
      </font>
      <alignment horizontal="general" vertical="center" textRotation="0" wrapText="1" indent="0" justifyLastLine="0" shrinkToFit="0" readingOrder="0"/>
      <border diagonalUp="0" diagonalDown="0" outline="0">
        <left/>
        <right style="thin">
          <color auto="1"/>
        </right>
        <top style="thin">
          <color auto="1"/>
        </top>
        <bottom style="thin">
          <color auto="1"/>
        </bottom>
      </border>
    </dxf>
    <dxf>
      <border outline="0">
        <top style="thin">
          <color auto="1"/>
        </top>
      </border>
    </dxf>
    <dxf>
      <border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theme="1"/>
        <name val="Calibri"/>
        <family val="2"/>
        <scheme val="minor"/>
      </font>
      <alignment horizontal="general" vertical="center" textRotation="0" wrapText="1" indent="0" justifyLastLine="0" shrinkToFit="0" readingOrder="0"/>
    </dxf>
    <dxf>
      <border outline="0">
        <bottom style="thin">
          <color auto="1"/>
        </bottom>
      </border>
    </dxf>
    <dxf>
      <font>
        <b val="0"/>
        <i val="0"/>
        <strike val="0"/>
        <condense val="0"/>
        <extend val="0"/>
        <outline val="0"/>
        <shadow val="0"/>
        <u val="none"/>
        <vertAlign val="baseline"/>
        <sz val="9"/>
        <color auto="1"/>
        <name val="Calibri"/>
        <family val="2"/>
        <scheme val="minor"/>
      </font>
      <alignment horizontal="center" vertical="center" textRotation="0" wrapText="1" indent="0" justifyLastLine="0" shrinkToFit="0" readingOrder="0"/>
      <border diagonalUp="0" diagonalDown="0" outline="0">
        <left style="thin">
          <color auto="1"/>
        </left>
        <right style="thin">
          <color auto="1"/>
        </right>
        <top/>
        <bottom/>
      </border>
    </dxf>
  </dxfs>
  <tableStyles count="0" defaultTableStyle="TableStyleMedium2" defaultPivotStyle="PivotStyleLight16"/>
  <colors>
    <mruColors>
      <color rgb="FFCC99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iagrams/_rels/data1.xml.rels><?xml version="1.0" encoding="UTF-8" standalone="yes"?>
<Relationships xmlns="http://schemas.openxmlformats.org/package/2006/relationships"><Relationship Id="rId8" Type="http://schemas.openxmlformats.org/officeDocument/2006/relationships/hyperlink" Target="#'Plan Tr Riesgos'!A1"/><Relationship Id="rId3" Type="http://schemas.openxmlformats.org/officeDocument/2006/relationships/hyperlink" Target="#'Plan Capacitaci&#243;n'!A1"/><Relationship Id="rId7" Type="http://schemas.openxmlformats.org/officeDocument/2006/relationships/hyperlink" Target="#PETI!A1"/><Relationship Id="rId2" Type="http://schemas.openxmlformats.org/officeDocument/2006/relationships/hyperlink" Target="#PETH!A1"/><Relationship Id="rId1" Type="http://schemas.openxmlformats.org/officeDocument/2006/relationships/hyperlink" Target="#'PINAR '!A1"/><Relationship Id="rId6" Type="http://schemas.openxmlformats.org/officeDocument/2006/relationships/hyperlink" Target="#PAAC!A1"/><Relationship Id="rId5" Type="http://schemas.openxmlformats.org/officeDocument/2006/relationships/hyperlink" Target="#PSST!A1"/><Relationship Id="rId10" Type="http://schemas.openxmlformats.org/officeDocument/2006/relationships/hyperlink" Target="#PAA!A1"/><Relationship Id="rId4" Type="http://schemas.openxmlformats.org/officeDocument/2006/relationships/hyperlink" Target="#'Plan incentivos'!A1"/><Relationship Id="rId9" Type="http://schemas.openxmlformats.org/officeDocument/2006/relationships/hyperlink" Target="#'Plan Seguridad y Priv'!A1"/></Relationships>
</file>

<file path=xl/diagrams/_rels/data2.xml.rels><?xml version="1.0" encoding="UTF-8" standalone="yes"?>
<Relationships xmlns="http://schemas.openxmlformats.org/package/2006/relationships"><Relationship Id="rId3" Type="http://schemas.openxmlformats.org/officeDocument/2006/relationships/hyperlink" Target="#'3 Rendici&#243;n de Cuentas'!A1"/><Relationship Id="rId2" Type="http://schemas.openxmlformats.org/officeDocument/2006/relationships/hyperlink" Target="#'2 Racionalizaci&#243;n Tr&#225;mites'!A1"/><Relationship Id="rId1" Type="http://schemas.openxmlformats.org/officeDocument/2006/relationships/hyperlink" Target="#'1 Gesti&#243;n de Riesgos de Corrupc'!A1"/><Relationship Id="rId6" Type="http://schemas.openxmlformats.org/officeDocument/2006/relationships/hyperlink" Target="#'6 Iniciativas Adicionales'!A1"/><Relationship Id="rId5" Type="http://schemas.openxmlformats.org/officeDocument/2006/relationships/hyperlink" Target="#'5 Transparencia y Acceso info'!A1"/><Relationship Id="rId4" Type="http://schemas.openxmlformats.org/officeDocument/2006/relationships/hyperlink" Target="#'4 Atenci&#243;n al Ciudadano'!A1"/></Relationships>
</file>

<file path=xl/diagrams/colors1.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colorful1">
  <dgm:title val=""/>
  <dgm:desc val=""/>
  <dgm:catLst>
    <dgm:cat type="colorful" pri="10100"/>
  </dgm:catLst>
  <dgm:styleLbl name="node0">
    <dgm:fillClrLst meth="repeat">
      <a:schemeClr val="accent1"/>
    </dgm:fillClrLst>
    <dgm:linClrLst meth="repeat">
      <a:schemeClr val="lt1"/>
    </dgm:linClrLst>
    <dgm:effectClrLst/>
    <dgm:txLinClrLst/>
    <dgm:txFillClrLst/>
    <dgm:txEffectClrLst/>
  </dgm:styleLbl>
  <dgm:styleLbl name="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alignNode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dgm:txEffectClrLst/>
  </dgm:styleLbl>
  <dgm:styleLbl name="lnNode1">
    <dgm:fillClrLst meth="repeat">
      <a:schemeClr val="accent2"/>
      <a:schemeClr val="accent3"/>
      <a:schemeClr val="accent4"/>
      <a:schemeClr val="accent5"/>
      <a:schemeClr val="accent6"/>
    </dgm:fillClrLst>
    <dgm:linClrLst meth="repeat">
      <a:schemeClr val="lt1"/>
    </dgm:linClrLst>
    <dgm:effectClrLst/>
    <dgm:txLinClrLst/>
    <dgm:txFillClrLst/>
    <dgm:txEffectClrLst/>
  </dgm:styleLbl>
  <dgm:styleLbl name="vennNode1">
    <dgm:fillClrLst meth="repeat">
      <a:schemeClr val="accent2">
        <a:alpha val="50000"/>
      </a:schemeClr>
      <a:schemeClr val="accent3">
        <a:alpha val="50000"/>
      </a:schemeClr>
      <a:schemeClr val="accent4">
        <a:alpha val="50000"/>
      </a:schemeClr>
      <a:schemeClr val="accent5">
        <a:alpha val="50000"/>
      </a:schemeClr>
      <a:schemeClr val="accent6">
        <a:alpha val="50000"/>
      </a:schemeClr>
    </dgm:fillClrLst>
    <dgm:linClrLst meth="repeat">
      <a:schemeClr val="lt1"/>
    </dgm:linClrLst>
    <dgm:effectClrLst/>
    <dgm:txLinClrLst/>
    <dgm:txFillClrLst/>
    <dgm:txEffectClrLst/>
  </dgm:styleLbl>
  <dgm:styleLbl name="node2">
    <dgm:fillClrLst>
      <a:schemeClr val="accent2"/>
    </dgm:fillClrLst>
    <dgm:linClrLst meth="repeat">
      <a:schemeClr val="lt1"/>
    </dgm:linClrLst>
    <dgm:effectClrLst/>
    <dgm:txLinClrLst/>
    <dgm:txFillClrLst/>
    <dgm:txEffectClrLst/>
  </dgm:styleLbl>
  <dgm:styleLbl name="node3">
    <dgm:fillClrLst>
      <a:schemeClr val="accent3"/>
    </dgm:fillClrLst>
    <dgm:linClrLst meth="repeat">
      <a:schemeClr val="lt1"/>
    </dgm:linClrLst>
    <dgm:effectClrLst/>
    <dgm:txLinClrLst/>
    <dgm:txFillClrLst/>
    <dgm:txEffectClrLst/>
  </dgm:styleLbl>
  <dgm:styleLbl name="node4">
    <dgm:fillClrLst>
      <a:schemeClr val="accent4"/>
    </dgm:fillClrLst>
    <dgm:linClrLst meth="repeat">
      <a:schemeClr val="lt1"/>
    </dgm:linClrLst>
    <dgm:effectClrLst/>
    <dgm:txLinClrLst/>
    <dgm:txFillClrLst/>
    <dgm:txEffectClrLst/>
  </dgm:styleLbl>
  <dgm:styleLbl name="fgImgPlace1">
    <dgm:fillClrLst meth="repeat">
      <a:schemeClr val="accent2">
        <a:tint val="50000"/>
      </a:schemeClr>
      <a:schemeClr val="accent3">
        <a:tint val="50000"/>
      </a:schemeClr>
      <a:schemeClr val="accent4">
        <a:tint val="50000"/>
      </a:schemeClr>
      <a:schemeClr val="accent5">
        <a:tint val="50000"/>
      </a:schemeClr>
      <a:schemeClr val="accent6">
        <a:tint val="50000"/>
      </a:schemeClr>
    </dgm:fillClrLst>
    <dgm:linClrLst meth="repeat">
      <a:schemeClr val="lt1"/>
    </dgm:linClrLst>
    <dgm:effectClrLst/>
    <dgm:txLinClrLst/>
    <dgm:txFillClrLst meth="repeat">
      <a:schemeClr val="lt1"/>
    </dgm:txFillClrLst>
    <dgm:txEffectClrLst/>
  </dgm:styleLbl>
  <dgm:styleLbl name="align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bgImgPlace1">
    <dgm:fillClrLst>
      <a:schemeClr val="accent1">
        <a:tint val="50000"/>
      </a:schemeClr>
      <a:schemeClr val="accent2">
        <a:tint val="2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2"/>
      <a:schemeClr val="accent3"/>
      <a:schemeClr val="accent4"/>
      <a:schemeClr val="accent5"/>
      <a:schemeClr val="accent6"/>
    </dgm:fillClrLst>
    <dgm:linClrLst meth="cycle">
      <a:schemeClr val="lt1"/>
    </dgm:linClrLst>
    <dgm:effectClrLst/>
    <dgm:txLinClrLst/>
    <dgm:txFillClrLst/>
    <dgm:txEffectClrLst/>
  </dgm:styleLbl>
  <dgm:styleLbl name="f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bgSibTrans2D1">
    <dgm:fillClrLst meth="repeat">
      <a:schemeClr val="accent2"/>
      <a:schemeClr val="accent3"/>
      <a:schemeClr val="accent4"/>
      <a:schemeClr val="accent5"/>
      <a:schemeClr val="accent6"/>
    </dgm:fillClrLst>
    <dgm:linClrLst meth="cycle">
      <a:schemeClr val="lt1"/>
    </dgm:linClrLst>
    <dgm:effectClrLst/>
    <dgm:txLinClrLst/>
    <dgm:txFillClrLst meth="repeat">
      <a:schemeClr val="lt1"/>
    </dgm:txFillClrLst>
    <dgm:txEffectClrLst/>
  </dgm:styleLbl>
  <dgm:styleLbl name="sibTrans1D1">
    <dgm:fillClrLst meth="repeat">
      <a:schemeClr val="accent2"/>
      <a:schemeClr val="accent3"/>
      <a:schemeClr val="accent4"/>
      <a:schemeClr val="accent5"/>
      <a:schemeClr val="accent6"/>
    </dgm:fillClrLst>
    <dgm:linClrLst meth="repeat">
      <a:schemeClr val="accent2"/>
      <a:schemeClr val="accent3"/>
      <a:schemeClr val="accent4"/>
      <a:schemeClr val="accent5"/>
      <a:schemeClr val="accent6"/>
    </dgm:linClrLst>
    <dgm:effectClrLst/>
    <dgm:txLinClrLst/>
    <dgm:txFillClrLst meth="repeat">
      <a:schemeClr val="tx1"/>
    </dgm:txFillClrLst>
    <dgm:txEffectClrLst/>
  </dgm:styleLbl>
  <dgm:styleLbl name="callout">
    <dgm:fillClrLst meth="repeat">
      <a:schemeClr val="accent2"/>
    </dgm:fillClrLst>
    <dgm:linClrLst meth="repeat">
      <a:schemeClr val="accent2">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2"/>
    </dgm:fillClrLst>
    <dgm:linClrLst meth="repeat">
      <a:schemeClr val="lt1"/>
    </dgm:linClrLst>
    <dgm:effectClrLst/>
    <dgm:txLinClrLst/>
    <dgm:txFillClrLst/>
    <dgm:txEffectClrLst/>
  </dgm:styleLbl>
  <dgm:styleLbl name="asst2">
    <dgm:fillClrLst>
      <a:schemeClr val="accent3"/>
    </dgm:fillClrLst>
    <dgm:linClrLst meth="repeat">
      <a:schemeClr val="lt1"/>
    </dgm:linClrLst>
    <dgm:effectClrLst/>
    <dgm:txLinClrLst/>
    <dgm:txFillClrLst/>
    <dgm:txEffectClrLst/>
  </dgm:styleLbl>
  <dgm:styleLbl name="asst3">
    <dgm:fillClrLst>
      <a:schemeClr val="accent4"/>
    </dgm:fillClrLst>
    <dgm:linClrLst meth="repeat">
      <a:schemeClr val="lt1"/>
    </dgm:linClrLst>
    <dgm:effectClrLst/>
    <dgm:txLinClrLst/>
    <dgm:txFillClrLst/>
    <dgm:txEffectClrLst/>
  </dgm:styleLbl>
  <dgm:styleLbl name="asst4">
    <dgm:fillClrLst>
      <a:schemeClr val="accent5"/>
    </dgm:fillClrLst>
    <dgm:linClrLst meth="repeat">
      <a:schemeClr val="lt1"/>
    </dgm:linClrLst>
    <dgm:effectClrLst/>
    <dgm:txLinClrLst/>
    <dgm:txFillClrLst/>
    <dgm:txEffectClrLst/>
  </dgm:styleLbl>
  <dgm:styleLbl name="parChTrans2D1">
    <dgm:fillClrLst meth="repeat">
      <a:schemeClr val="accent2"/>
    </dgm:fillClrLst>
    <dgm:linClrLst meth="repeat">
      <a:schemeClr val="lt1"/>
    </dgm:linClrLst>
    <dgm:effectClrLst/>
    <dgm:txLinClrLst/>
    <dgm:txFillClrLst meth="repeat">
      <a:schemeClr val="lt1"/>
    </dgm:txFillClrLst>
    <dgm:txEffectClrLst/>
  </dgm:styleLbl>
  <dgm:styleLbl name="parChTrans2D2">
    <dgm:fillClrLst meth="repeat">
      <a:schemeClr val="accent3"/>
    </dgm:fillClrLst>
    <dgm:linClrLst meth="repeat">
      <a:schemeClr val="lt1"/>
    </dgm:linClrLst>
    <dgm:effectClrLst/>
    <dgm:txLinClrLst/>
    <dgm:txFillClrLst/>
    <dgm:txEffectClrLst/>
  </dgm:styleLbl>
  <dgm:styleLbl name="parChTrans2D3">
    <dgm:fillClrLst meth="repeat">
      <a:schemeClr val="accent4"/>
    </dgm:fillClrLst>
    <dgm:linClrLst meth="repeat">
      <a:schemeClr val="lt1"/>
    </dgm:linClrLst>
    <dgm:effectClrLst/>
    <dgm:txLinClrLst/>
    <dgm:txFillClrLst/>
    <dgm:txEffectClrLst/>
  </dgm:styleLbl>
  <dgm:styleLbl name="parChTrans2D4">
    <dgm:fillClrLst meth="repeat">
      <a:schemeClr val="accent5"/>
    </dgm:fillClrLst>
    <dgm:linClrLst meth="repeat">
      <a:schemeClr val="lt1"/>
    </dgm:linClrLst>
    <dgm:effectClrLst/>
    <dgm:txLinClrLst/>
    <dgm:txFillClrLst meth="repeat">
      <a:schemeClr val="lt1"/>
    </dgm:txFillClrLst>
    <dgm:txEffectClrLst/>
  </dgm:styleLbl>
  <dgm:styleLbl name="parChTrans1D1">
    <dgm:fillClrLst meth="repeat">
      <a:schemeClr val="accent2"/>
    </dgm:fillClrLst>
    <dgm:linClrLst meth="repeat">
      <a:schemeClr val="accent1"/>
    </dgm:linClrLst>
    <dgm:effectClrLst/>
    <dgm:txLinClrLst/>
    <dgm:txFillClrLst meth="repeat">
      <a:schemeClr val="tx1"/>
    </dgm:txFillClrLst>
    <dgm:txEffectClrLst/>
  </dgm:styleLbl>
  <dgm:styleLbl name="parChTrans1D2">
    <dgm:fillClrLst meth="repeat">
      <a:schemeClr val="accent3">
        <a:tint val="90000"/>
      </a:schemeClr>
    </dgm:fillClrLst>
    <dgm:linClrLst meth="repeat">
      <a:schemeClr val="accent2"/>
    </dgm:linClrLst>
    <dgm:effectClrLst/>
    <dgm:txLinClrLst/>
    <dgm:txFillClrLst meth="repeat">
      <a:schemeClr val="tx1"/>
    </dgm:txFillClrLst>
    <dgm:txEffectClrLst/>
  </dgm:styleLbl>
  <dgm:styleLbl name="parChTrans1D3">
    <dgm:fillClrLst meth="repeat">
      <a:schemeClr val="accent4">
        <a:tint val="70000"/>
      </a:schemeClr>
    </dgm:fillClrLst>
    <dgm:linClrLst meth="repeat">
      <a:schemeClr val="accent3"/>
    </dgm:linClrLst>
    <dgm:effectClrLst/>
    <dgm:txLinClrLst/>
    <dgm:txFillClrLst meth="repeat">
      <a:schemeClr val="tx1"/>
    </dgm:txFillClrLst>
    <dgm:txEffectClrLst/>
  </dgm:styleLbl>
  <dgm:styleLbl name="parChTrans1D4">
    <dgm:fillClrLst meth="repeat">
      <a:schemeClr val="accent5">
        <a:tint val="50000"/>
      </a:schemeClr>
    </dgm:fillClrLst>
    <dgm:linClrLst meth="repeat">
      <a:schemeClr val="accent4"/>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F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Align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solidBgAcc1">
    <dgm:fillClrLst meth="repeat">
      <a:schemeClr val="lt1"/>
    </dgm:fillClrLst>
    <dgm:linClrLst meth="repeat">
      <a:schemeClr val="accent2"/>
      <a:schemeClr val="accent3"/>
      <a:schemeClr val="accent4"/>
      <a:schemeClr val="accent5"/>
      <a:schemeClr val="accent6"/>
    </dgm:linClrLst>
    <dgm:effectClrLst/>
    <dgm:txLinClrLst/>
    <dgm:txFillClrLst meth="repeat">
      <a:schemeClr val="dk1"/>
    </dgm:txFillClrLst>
    <dgm:txEffectClrLst/>
  </dgm:styleLbl>
  <dgm:styleLbl name="f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align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bgAccFollowNode1">
    <dgm:fill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fillClrLst>
    <dgm:linClrLst meth="repeat">
      <a:schemeClr val="accent2">
        <a:tint val="40000"/>
        <a:alpha val="90000"/>
      </a:schemeClr>
      <a:schemeClr val="accent3">
        <a:tint val="40000"/>
        <a:alpha val="90000"/>
      </a:schemeClr>
      <a:schemeClr val="accent4">
        <a:tint val="40000"/>
        <a:alpha val="90000"/>
      </a:schemeClr>
      <a:schemeClr val="accent5">
        <a:tint val="40000"/>
        <a:alpha val="90000"/>
      </a:schemeClr>
      <a:schemeClr val="accent6">
        <a:tint val="40000"/>
        <a:alpha val="90000"/>
      </a:schemeClr>
    </dgm:linClrLst>
    <dgm:effectClrLst/>
    <dgm:txLinClrLst/>
    <dgm:txFillClrLst meth="repeat">
      <a:schemeClr val="dk1"/>
    </dgm:txFillClrLst>
    <dgm:txEffectClrLst/>
  </dgm:styleLbl>
  <dgm:styleLbl name="fgAcc0">
    <dgm:fillClrLst meth="repeat">
      <a:schemeClr val="lt1">
        <a:alpha val="90000"/>
      </a:schemeClr>
    </dgm:fillClrLst>
    <dgm:linClrLst>
      <a:schemeClr val="accent1"/>
    </dgm:linClrLst>
    <dgm:effectClrLst/>
    <dgm:txLinClrLst/>
    <dgm:txFillClrLst meth="repeat">
      <a:schemeClr val="dk1"/>
    </dgm:txFillClrLst>
    <dgm:txEffectClrLst/>
  </dgm:styleLbl>
  <dgm:styleLbl name="fgAcc2">
    <dgm:fillClrLst meth="repeat">
      <a:schemeClr val="lt1">
        <a:alpha val="90000"/>
      </a:schemeClr>
    </dgm:fillClrLst>
    <dgm:linClrLst>
      <a:schemeClr val="accent2"/>
    </dgm:linClrLst>
    <dgm:effectClrLst/>
    <dgm:txLinClrLst/>
    <dgm:txFillClrLst meth="repeat">
      <a:schemeClr val="dk1"/>
    </dgm:txFillClrLst>
    <dgm:txEffectClrLst/>
  </dgm:styleLbl>
  <dgm:styleLbl name="fgAcc3">
    <dgm:fillClrLst meth="repeat">
      <a:schemeClr val="lt1">
        <a:alpha val="90000"/>
      </a:schemeClr>
    </dgm:fillClrLst>
    <dgm:linClrLst>
      <a:schemeClr val="accent3"/>
    </dgm:linClrLst>
    <dgm:effectClrLst/>
    <dgm:txLinClrLst/>
    <dgm:txFillClrLst meth="repeat">
      <a:schemeClr val="dk1"/>
    </dgm:txFillClrLst>
    <dgm:txEffectClrLst/>
  </dgm:styleLbl>
  <dgm:styleLbl name="fgAcc4">
    <dgm:fillClrLst meth="repeat">
      <a:schemeClr val="lt1">
        <a:alpha val="90000"/>
      </a:schemeClr>
    </dgm:fillClrLst>
    <dgm:linClrLst>
      <a:schemeClr val="accent4"/>
    </dgm:linClrLst>
    <dgm:effectClrLst/>
    <dgm:txLinClrLst/>
    <dgm:txFillClrLst meth="repeat">
      <a:schemeClr val="dk1"/>
    </dgm:txFillClrLst>
    <dgm:txEffectClrLst/>
  </dgm:styleLbl>
  <dgm:styleLbl name="bgShp">
    <dgm:fillClrLst meth="repeat">
      <a:schemeClr val="accent2">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accent2">
        <a:shade val="90000"/>
      </a:schemeClr>
    </dgm:fillClrLst>
    <dgm:linClrLst meth="repeat">
      <a:schemeClr val="dk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2"/>
    </dgm:linClrLst>
    <dgm:effectClrLst/>
    <dgm:txLinClrLst/>
    <dgm:txFillClrLst meth="repeat">
      <a:schemeClr val="lt1"/>
    </dgm:txFillClrLst>
    <dgm:txEffectClrLst/>
  </dgm:styleLbl>
  <dgm:styleLbl name="fgShp">
    <dgm:fillClrLst meth="repeat">
      <a:schemeClr val="accent2">
        <a:tint val="4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03D6222-DDAC-4865-80A7-5DCDA55B933D}" type="doc">
      <dgm:prSet loTypeId="urn:microsoft.com/office/officeart/2005/8/layout/cycle3" loCatId="cycle" qsTypeId="urn:microsoft.com/office/officeart/2005/8/quickstyle/simple1" qsCatId="simple" csTypeId="urn:microsoft.com/office/officeart/2005/8/colors/colorful1" csCatId="colorful" phldr="1"/>
      <dgm:spPr/>
      <dgm:t>
        <a:bodyPr/>
        <a:lstStyle/>
        <a:p>
          <a:endParaRPr lang="es-ES"/>
        </a:p>
      </dgm:t>
    </dgm:pt>
    <dgm:pt modelId="{79C8E4DC-CE45-4027-8FB4-AF5CF1C1A8E1}">
      <dgm:prSet phldrT="[Texto]" custT="1"/>
      <dgm:spPr>
        <a:solidFill>
          <a:srgbClr val="0070C0"/>
        </a:solidFill>
      </dgm:spPr>
      <dgm:t>
        <a:bodyPr/>
        <a:lstStyle/>
        <a:p>
          <a:r>
            <a:rPr lang="es-ES" sz="1050" b="0"/>
            <a:t>Plan Institucional de Archivos de la Entidad -PINAR</a:t>
          </a:r>
        </a:p>
      </dgm:t>
      <dgm:extLst>
        <a:ext uri="{E40237B7-FDA0-4F09-8148-C483321AD2D9}">
          <dgm14:cNvPr xmlns:dgm14="http://schemas.microsoft.com/office/drawing/2010/diagram" id="0" name="">
            <a:hlinkClick xmlns:r="http://schemas.openxmlformats.org/officeDocument/2006/relationships" r:id="rId1"/>
          </dgm14:cNvPr>
        </a:ext>
      </dgm:extLst>
    </dgm:pt>
    <dgm:pt modelId="{3A1360E6-83A9-47AF-9DD5-D854BBA38827}" type="parTrans" cxnId="{0CB1D260-0B2B-4A54-84FC-995355D09038}">
      <dgm:prSet/>
      <dgm:spPr/>
      <dgm:t>
        <a:bodyPr/>
        <a:lstStyle/>
        <a:p>
          <a:endParaRPr lang="es-ES"/>
        </a:p>
      </dgm:t>
    </dgm:pt>
    <dgm:pt modelId="{CDC477F9-C46C-4D26-9B74-FFDB399E4ECA}" type="sibTrans" cxnId="{0CB1D260-0B2B-4A54-84FC-995355D09038}">
      <dgm:prSet/>
      <dgm:spPr/>
      <dgm:t>
        <a:bodyPr/>
        <a:lstStyle/>
        <a:p>
          <a:endParaRPr lang="es-ES"/>
        </a:p>
      </dgm:t>
    </dgm:pt>
    <dgm:pt modelId="{52735B54-77C0-4008-A9F8-02DF726A6D27}">
      <dgm:prSet custT="1"/>
      <dgm:spPr>
        <a:solidFill>
          <a:schemeClr val="accent2">
            <a:lumMod val="75000"/>
          </a:schemeClr>
        </a:solidFill>
      </dgm:spPr>
      <dgm:t>
        <a:bodyPr/>
        <a:lstStyle/>
        <a:p>
          <a:r>
            <a:rPr lang="es-ES" sz="1050" b="0"/>
            <a:t>Plan Estratégico de Talento Humano</a:t>
          </a:r>
        </a:p>
      </dgm:t>
      <dgm:extLst>
        <a:ext uri="{E40237B7-FDA0-4F09-8148-C483321AD2D9}">
          <dgm14:cNvPr xmlns:dgm14="http://schemas.microsoft.com/office/drawing/2010/diagram" id="0" name="">
            <a:hlinkClick xmlns:r="http://schemas.openxmlformats.org/officeDocument/2006/relationships" r:id="rId2"/>
          </dgm14:cNvPr>
        </a:ext>
      </dgm:extLst>
    </dgm:pt>
    <dgm:pt modelId="{562828B2-190B-41E9-8DFC-0162F9905497}" type="parTrans" cxnId="{25BD0D4A-BCE4-4FB3-A6CF-61377E38A35B}">
      <dgm:prSet/>
      <dgm:spPr/>
      <dgm:t>
        <a:bodyPr/>
        <a:lstStyle/>
        <a:p>
          <a:endParaRPr lang="es-ES"/>
        </a:p>
      </dgm:t>
    </dgm:pt>
    <dgm:pt modelId="{9BDE2876-0043-4E35-8AA4-13E09075AE64}" type="sibTrans" cxnId="{25BD0D4A-BCE4-4FB3-A6CF-61377E38A35B}">
      <dgm:prSet/>
      <dgm:spPr/>
      <dgm:t>
        <a:bodyPr/>
        <a:lstStyle/>
        <a:p>
          <a:endParaRPr lang="es-ES"/>
        </a:p>
      </dgm:t>
    </dgm:pt>
    <dgm:pt modelId="{7B1D95F9-E5D9-4C7D-9C42-21B922C8FADF}">
      <dgm:prSet custT="1"/>
      <dgm:spPr/>
      <dgm:t>
        <a:bodyPr/>
        <a:lstStyle/>
        <a:p>
          <a:r>
            <a:rPr lang="es-ES" sz="1050" b="0"/>
            <a:t>Plan Institucional de Capacitación</a:t>
          </a:r>
        </a:p>
      </dgm:t>
      <dgm:extLst>
        <a:ext uri="{E40237B7-FDA0-4F09-8148-C483321AD2D9}">
          <dgm14:cNvPr xmlns:dgm14="http://schemas.microsoft.com/office/drawing/2010/diagram" id="0" name="">
            <a:hlinkClick xmlns:r="http://schemas.openxmlformats.org/officeDocument/2006/relationships" r:id="rId3"/>
          </dgm14:cNvPr>
        </a:ext>
      </dgm:extLst>
    </dgm:pt>
    <dgm:pt modelId="{C54A570F-E0AD-4097-A60D-DA2EFB19AEC3}" type="parTrans" cxnId="{FC716AA0-DEC4-48B1-9F96-24CC757FB04C}">
      <dgm:prSet/>
      <dgm:spPr/>
      <dgm:t>
        <a:bodyPr/>
        <a:lstStyle/>
        <a:p>
          <a:endParaRPr lang="es-ES"/>
        </a:p>
      </dgm:t>
    </dgm:pt>
    <dgm:pt modelId="{E6AE0FCC-726A-4289-92FD-97330BB07BC4}" type="sibTrans" cxnId="{FC716AA0-DEC4-48B1-9F96-24CC757FB04C}">
      <dgm:prSet/>
      <dgm:spPr/>
      <dgm:t>
        <a:bodyPr/>
        <a:lstStyle/>
        <a:p>
          <a:endParaRPr lang="es-ES"/>
        </a:p>
      </dgm:t>
    </dgm:pt>
    <dgm:pt modelId="{4D61BEF2-4273-4DE9-83F3-EF98B8D40DE9}">
      <dgm:prSet custT="1"/>
      <dgm:spPr/>
      <dgm:t>
        <a:bodyPr/>
        <a:lstStyle/>
        <a:p>
          <a:r>
            <a:rPr lang="es-ES" sz="1050" b="0"/>
            <a:t>Plan de Incentivos Institucionales</a:t>
          </a:r>
        </a:p>
      </dgm:t>
      <dgm:extLst>
        <a:ext uri="{E40237B7-FDA0-4F09-8148-C483321AD2D9}">
          <dgm14:cNvPr xmlns:dgm14="http://schemas.microsoft.com/office/drawing/2010/diagram" id="0" name="">
            <a:hlinkClick xmlns:r="http://schemas.openxmlformats.org/officeDocument/2006/relationships" r:id="rId4"/>
          </dgm14:cNvPr>
        </a:ext>
      </dgm:extLst>
    </dgm:pt>
    <dgm:pt modelId="{C2A12040-527F-4293-B422-B7C026C18F35}" type="parTrans" cxnId="{36C9BE56-9EC1-4ED9-858C-362666947314}">
      <dgm:prSet/>
      <dgm:spPr/>
      <dgm:t>
        <a:bodyPr/>
        <a:lstStyle/>
        <a:p>
          <a:endParaRPr lang="es-ES"/>
        </a:p>
      </dgm:t>
    </dgm:pt>
    <dgm:pt modelId="{D42D6409-BDFF-4065-BB73-D6EC243E49A3}" type="sibTrans" cxnId="{36C9BE56-9EC1-4ED9-858C-362666947314}">
      <dgm:prSet/>
      <dgm:spPr/>
      <dgm:t>
        <a:bodyPr/>
        <a:lstStyle/>
        <a:p>
          <a:endParaRPr lang="es-ES"/>
        </a:p>
      </dgm:t>
    </dgm:pt>
    <dgm:pt modelId="{3512FC8F-C84A-4D42-8F85-DBBB1440A42B}">
      <dgm:prSet custT="1"/>
      <dgm:spPr/>
      <dgm:t>
        <a:bodyPr/>
        <a:lstStyle/>
        <a:p>
          <a:r>
            <a:rPr lang="es-ES" sz="1050" b="0"/>
            <a:t>Plan de Trabajo Anual en Seguridad y Salud en el Trabajo</a:t>
          </a:r>
        </a:p>
      </dgm:t>
      <dgm:extLst>
        <a:ext uri="{E40237B7-FDA0-4F09-8148-C483321AD2D9}">
          <dgm14:cNvPr xmlns:dgm14="http://schemas.microsoft.com/office/drawing/2010/diagram" id="0" name="">
            <a:hlinkClick xmlns:r="http://schemas.openxmlformats.org/officeDocument/2006/relationships" r:id="rId5"/>
          </dgm14:cNvPr>
        </a:ext>
      </dgm:extLst>
    </dgm:pt>
    <dgm:pt modelId="{CD419601-7BB1-498D-ABFB-75A50877FF89}" type="parTrans" cxnId="{88FBE961-C831-49ED-AAC5-AE56FADCBF03}">
      <dgm:prSet/>
      <dgm:spPr/>
      <dgm:t>
        <a:bodyPr/>
        <a:lstStyle/>
        <a:p>
          <a:endParaRPr lang="es-ES"/>
        </a:p>
      </dgm:t>
    </dgm:pt>
    <dgm:pt modelId="{1F4BC3CA-5D2C-4A13-BF5C-9F4978E509BC}" type="sibTrans" cxnId="{88FBE961-C831-49ED-AAC5-AE56FADCBF03}">
      <dgm:prSet/>
      <dgm:spPr/>
      <dgm:t>
        <a:bodyPr/>
        <a:lstStyle/>
        <a:p>
          <a:endParaRPr lang="es-ES"/>
        </a:p>
      </dgm:t>
    </dgm:pt>
    <dgm:pt modelId="{E019AD3D-B343-464D-9D9E-2FD0A3D0FC18}">
      <dgm:prSet custT="1"/>
      <dgm:spPr>
        <a:solidFill>
          <a:srgbClr val="7030A0"/>
        </a:solidFill>
      </dgm:spPr>
      <dgm:t>
        <a:bodyPr/>
        <a:lstStyle/>
        <a:p>
          <a:r>
            <a:rPr lang="es-ES" sz="1050" b="0"/>
            <a:t>Plan Anticorrupción y de Atención al Ciudadano</a:t>
          </a:r>
        </a:p>
      </dgm:t>
      <dgm:extLst>
        <a:ext uri="{E40237B7-FDA0-4F09-8148-C483321AD2D9}">
          <dgm14:cNvPr xmlns:dgm14="http://schemas.microsoft.com/office/drawing/2010/diagram" id="0" name="">
            <a:hlinkClick xmlns:r="http://schemas.openxmlformats.org/officeDocument/2006/relationships" r:id="rId6"/>
          </dgm14:cNvPr>
        </a:ext>
      </dgm:extLst>
    </dgm:pt>
    <dgm:pt modelId="{34A23717-159A-4DB4-AD4A-45FB42DDD49D}" type="parTrans" cxnId="{A673873D-FCC3-4975-A627-16DC23A1B03C}">
      <dgm:prSet/>
      <dgm:spPr/>
      <dgm:t>
        <a:bodyPr/>
        <a:lstStyle/>
        <a:p>
          <a:endParaRPr lang="es-ES"/>
        </a:p>
      </dgm:t>
    </dgm:pt>
    <dgm:pt modelId="{F2D671BA-707B-41ED-AC02-F449C7F39BFA}" type="sibTrans" cxnId="{A673873D-FCC3-4975-A627-16DC23A1B03C}">
      <dgm:prSet/>
      <dgm:spPr/>
      <dgm:t>
        <a:bodyPr/>
        <a:lstStyle/>
        <a:p>
          <a:endParaRPr lang="es-ES"/>
        </a:p>
      </dgm:t>
    </dgm:pt>
    <dgm:pt modelId="{D1D78377-C4F8-47AA-9DF5-3BA72D95F3FF}">
      <dgm:prSet custT="1"/>
      <dgm:spPr>
        <a:solidFill>
          <a:srgbClr val="CC9900"/>
        </a:solidFill>
      </dgm:spPr>
      <dgm:t>
        <a:bodyPr/>
        <a:lstStyle/>
        <a:p>
          <a:r>
            <a:rPr lang="es-ES" sz="1050" b="0"/>
            <a:t>Plan Estratégico de Tecnologías de la Información y las Comunicaciones - PETI</a:t>
          </a:r>
        </a:p>
      </dgm:t>
      <dgm:extLst>
        <a:ext uri="{E40237B7-FDA0-4F09-8148-C483321AD2D9}">
          <dgm14:cNvPr xmlns:dgm14="http://schemas.microsoft.com/office/drawing/2010/diagram" id="0" name="">
            <a:hlinkClick xmlns:r="http://schemas.openxmlformats.org/officeDocument/2006/relationships" r:id="rId7"/>
          </dgm14:cNvPr>
        </a:ext>
      </dgm:extLst>
    </dgm:pt>
    <dgm:pt modelId="{F243E866-6512-4035-AF99-422D048BB99A}" type="parTrans" cxnId="{4C2E41D7-B321-4701-A1F9-E97614408B4E}">
      <dgm:prSet/>
      <dgm:spPr/>
      <dgm:t>
        <a:bodyPr/>
        <a:lstStyle/>
        <a:p>
          <a:endParaRPr lang="es-ES"/>
        </a:p>
      </dgm:t>
    </dgm:pt>
    <dgm:pt modelId="{85638FDF-ACC1-4195-A352-B87328DE0A05}" type="sibTrans" cxnId="{4C2E41D7-B321-4701-A1F9-E97614408B4E}">
      <dgm:prSet/>
      <dgm:spPr/>
      <dgm:t>
        <a:bodyPr/>
        <a:lstStyle/>
        <a:p>
          <a:endParaRPr lang="es-ES"/>
        </a:p>
      </dgm:t>
    </dgm:pt>
    <dgm:pt modelId="{BAE3E237-62B2-4962-8D79-8728662AD270}">
      <dgm:prSet custT="1"/>
      <dgm:spPr>
        <a:solidFill>
          <a:srgbClr val="0000FF"/>
        </a:solidFill>
      </dgm:spPr>
      <dgm:t>
        <a:bodyPr/>
        <a:lstStyle/>
        <a:p>
          <a:r>
            <a:rPr lang="es-ES" sz="1050" b="0"/>
            <a:t>Plan de Tratamiento de Riesgos de Seguridad y Privacidad de la Información</a:t>
          </a:r>
        </a:p>
      </dgm:t>
      <dgm:extLst>
        <a:ext uri="{E40237B7-FDA0-4F09-8148-C483321AD2D9}">
          <dgm14:cNvPr xmlns:dgm14="http://schemas.microsoft.com/office/drawing/2010/diagram" id="0" name="">
            <a:hlinkClick xmlns:r="http://schemas.openxmlformats.org/officeDocument/2006/relationships" r:id="rId8"/>
          </dgm14:cNvPr>
        </a:ext>
      </dgm:extLst>
    </dgm:pt>
    <dgm:pt modelId="{8D7E9D44-FDC9-4623-9773-BA2F0773440D}" type="parTrans" cxnId="{1A86C615-9F54-4179-B035-0CA40D1605F3}">
      <dgm:prSet/>
      <dgm:spPr/>
      <dgm:t>
        <a:bodyPr/>
        <a:lstStyle/>
        <a:p>
          <a:endParaRPr lang="es-ES"/>
        </a:p>
      </dgm:t>
    </dgm:pt>
    <dgm:pt modelId="{49E4E80B-F452-4F73-AB37-26DE39CF59ED}" type="sibTrans" cxnId="{1A86C615-9F54-4179-B035-0CA40D1605F3}">
      <dgm:prSet/>
      <dgm:spPr/>
      <dgm:t>
        <a:bodyPr/>
        <a:lstStyle/>
        <a:p>
          <a:endParaRPr lang="es-ES"/>
        </a:p>
      </dgm:t>
    </dgm:pt>
    <dgm:pt modelId="{CD4D43E8-601F-45C1-9DFD-879D652E773F}">
      <dgm:prSet custT="1"/>
      <dgm:spPr/>
      <dgm:t>
        <a:bodyPr/>
        <a:lstStyle/>
        <a:p>
          <a:r>
            <a:rPr lang="es-ES" sz="1050" b="0"/>
            <a:t>Plan de Seguridad y Privacidad de la Información</a:t>
          </a:r>
        </a:p>
      </dgm:t>
      <dgm:extLst>
        <a:ext uri="{E40237B7-FDA0-4F09-8148-C483321AD2D9}">
          <dgm14:cNvPr xmlns:dgm14="http://schemas.microsoft.com/office/drawing/2010/diagram" id="0" name="">
            <a:hlinkClick xmlns:r="http://schemas.openxmlformats.org/officeDocument/2006/relationships" r:id="rId9"/>
          </dgm14:cNvPr>
        </a:ext>
      </dgm:extLst>
    </dgm:pt>
    <dgm:pt modelId="{1C807C92-3612-4884-BE52-4D2084A9E147}" type="parTrans" cxnId="{5E1F0539-B743-472F-BCC7-F0C2EAE25CB1}">
      <dgm:prSet/>
      <dgm:spPr/>
      <dgm:t>
        <a:bodyPr/>
        <a:lstStyle/>
        <a:p>
          <a:endParaRPr lang="es-ES"/>
        </a:p>
      </dgm:t>
    </dgm:pt>
    <dgm:pt modelId="{3F20E138-C824-4CBD-91B4-25A8CF172A5D}" type="sibTrans" cxnId="{5E1F0539-B743-472F-BCC7-F0C2EAE25CB1}">
      <dgm:prSet/>
      <dgm:spPr/>
      <dgm:t>
        <a:bodyPr/>
        <a:lstStyle/>
        <a:p>
          <a:endParaRPr lang="es-ES"/>
        </a:p>
      </dgm:t>
    </dgm:pt>
    <dgm:pt modelId="{03BD1D0C-1C04-4B52-9F4C-47D47F506DCE}">
      <dgm:prSet custT="1"/>
      <dgm:spPr>
        <a:solidFill>
          <a:schemeClr val="tx1">
            <a:lumMod val="65000"/>
            <a:lumOff val="35000"/>
          </a:schemeClr>
        </a:solidFill>
      </dgm:spPr>
      <dgm:t>
        <a:bodyPr vert="horz"/>
        <a:lstStyle/>
        <a:p>
          <a:r>
            <a:rPr lang="es-ES" sz="1050" b="0"/>
            <a:t>Plan Anual de Adquisiciones</a:t>
          </a:r>
        </a:p>
      </dgm:t>
      <dgm:extLst>
        <a:ext uri="{E40237B7-FDA0-4F09-8148-C483321AD2D9}">
          <dgm14:cNvPr xmlns:dgm14="http://schemas.microsoft.com/office/drawing/2010/diagram" id="0" name="">
            <a:hlinkClick xmlns:r="http://schemas.openxmlformats.org/officeDocument/2006/relationships" r:id="rId10"/>
          </dgm14:cNvPr>
        </a:ext>
      </dgm:extLst>
    </dgm:pt>
    <dgm:pt modelId="{FF55FA54-B66F-4D21-A206-23FDC4B99DC2}" type="sibTrans" cxnId="{98895056-1C68-4CE4-8AA4-DC292BBD2D58}">
      <dgm:prSet/>
      <dgm:spPr/>
      <dgm:t>
        <a:bodyPr/>
        <a:lstStyle/>
        <a:p>
          <a:endParaRPr lang="es-ES"/>
        </a:p>
      </dgm:t>
    </dgm:pt>
    <dgm:pt modelId="{E7FC8044-C100-4F75-B35A-499CD12864AE}" type="parTrans" cxnId="{98895056-1C68-4CE4-8AA4-DC292BBD2D58}">
      <dgm:prSet/>
      <dgm:spPr/>
      <dgm:t>
        <a:bodyPr/>
        <a:lstStyle/>
        <a:p>
          <a:endParaRPr lang="es-ES"/>
        </a:p>
      </dgm:t>
    </dgm:pt>
    <dgm:pt modelId="{3167406E-32FD-416B-9856-4E36808F695E}" type="pres">
      <dgm:prSet presAssocID="{C03D6222-DDAC-4865-80A7-5DCDA55B933D}" presName="Name0" presStyleCnt="0">
        <dgm:presLayoutVars>
          <dgm:dir/>
          <dgm:resizeHandles val="exact"/>
        </dgm:presLayoutVars>
      </dgm:prSet>
      <dgm:spPr/>
    </dgm:pt>
    <dgm:pt modelId="{6589BBC8-D95E-4C4E-8162-A3EF78217B15}" type="pres">
      <dgm:prSet presAssocID="{C03D6222-DDAC-4865-80A7-5DCDA55B933D}" presName="cycle" presStyleCnt="0"/>
      <dgm:spPr/>
    </dgm:pt>
    <dgm:pt modelId="{8CDE8A36-4269-4410-8FCC-E266288538F0}" type="pres">
      <dgm:prSet presAssocID="{79C8E4DC-CE45-4027-8FB4-AF5CF1C1A8E1}" presName="nodeFirstNode" presStyleLbl="node1" presStyleIdx="0" presStyleCnt="10">
        <dgm:presLayoutVars>
          <dgm:bulletEnabled val="1"/>
        </dgm:presLayoutVars>
      </dgm:prSet>
      <dgm:spPr/>
    </dgm:pt>
    <dgm:pt modelId="{BF86A7AB-8962-4639-B2C5-DCBBE8CED3DE}" type="pres">
      <dgm:prSet presAssocID="{CDC477F9-C46C-4D26-9B74-FFDB399E4ECA}" presName="sibTransFirstNode" presStyleLbl="bgShp" presStyleIdx="0" presStyleCnt="1"/>
      <dgm:spPr/>
    </dgm:pt>
    <dgm:pt modelId="{E5A9FD22-D993-4E07-B2FA-125142407632}" type="pres">
      <dgm:prSet presAssocID="{03BD1D0C-1C04-4B52-9F4C-47D47F506DCE}" presName="nodeFollowingNodes" presStyleLbl="node1" presStyleIdx="1" presStyleCnt="10">
        <dgm:presLayoutVars>
          <dgm:bulletEnabled val="1"/>
        </dgm:presLayoutVars>
      </dgm:prSet>
      <dgm:spPr/>
    </dgm:pt>
    <dgm:pt modelId="{82197284-83CD-4BAE-AF8E-36414603B382}" type="pres">
      <dgm:prSet presAssocID="{52735B54-77C0-4008-A9F8-02DF726A6D27}" presName="nodeFollowingNodes" presStyleLbl="node1" presStyleIdx="2" presStyleCnt="10">
        <dgm:presLayoutVars>
          <dgm:bulletEnabled val="1"/>
        </dgm:presLayoutVars>
      </dgm:prSet>
      <dgm:spPr/>
    </dgm:pt>
    <dgm:pt modelId="{9DEE77C1-0911-4AAA-9C46-B2C878933D91}" type="pres">
      <dgm:prSet presAssocID="{7B1D95F9-E5D9-4C7D-9C42-21B922C8FADF}" presName="nodeFollowingNodes" presStyleLbl="node1" presStyleIdx="3" presStyleCnt="10">
        <dgm:presLayoutVars>
          <dgm:bulletEnabled val="1"/>
        </dgm:presLayoutVars>
      </dgm:prSet>
      <dgm:spPr/>
    </dgm:pt>
    <dgm:pt modelId="{54DA9ABE-D0B1-479F-A4E0-9E53F482C72F}" type="pres">
      <dgm:prSet presAssocID="{4D61BEF2-4273-4DE9-83F3-EF98B8D40DE9}" presName="nodeFollowingNodes" presStyleLbl="node1" presStyleIdx="4" presStyleCnt="10">
        <dgm:presLayoutVars>
          <dgm:bulletEnabled val="1"/>
        </dgm:presLayoutVars>
      </dgm:prSet>
      <dgm:spPr/>
    </dgm:pt>
    <dgm:pt modelId="{514CB1EF-2BAA-494B-983D-F0BC8C619997}" type="pres">
      <dgm:prSet presAssocID="{3512FC8F-C84A-4D42-8F85-DBBB1440A42B}" presName="nodeFollowingNodes" presStyleLbl="node1" presStyleIdx="5" presStyleCnt="10">
        <dgm:presLayoutVars>
          <dgm:bulletEnabled val="1"/>
        </dgm:presLayoutVars>
      </dgm:prSet>
      <dgm:spPr/>
    </dgm:pt>
    <dgm:pt modelId="{C570BF92-CD3E-4FA4-B00E-634C67F858AA}" type="pres">
      <dgm:prSet presAssocID="{E019AD3D-B343-464D-9D9E-2FD0A3D0FC18}" presName="nodeFollowingNodes" presStyleLbl="node1" presStyleIdx="6" presStyleCnt="10">
        <dgm:presLayoutVars>
          <dgm:bulletEnabled val="1"/>
        </dgm:presLayoutVars>
      </dgm:prSet>
      <dgm:spPr/>
    </dgm:pt>
    <dgm:pt modelId="{0992E236-FCF9-4C44-BE9E-54CCB1A77AF2}" type="pres">
      <dgm:prSet presAssocID="{D1D78377-C4F8-47AA-9DF5-3BA72D95F3FF}" presName="nodeFollowingNodes" presStyleLbl="node1" presStyleIdx="7" presStyleCnt="10" custScaleY="124255">
        <dgm:presLayoutVars>
          <dgm:bulletEnabled val="1"/>
        </dgm:presLayoutVars>
      </dgm:prSet>
      <dgm:spPr/>
    </dgm:pt>
    <dgm:pt modelId="{99F351F6-D10B-4182-9C66-F933CF877766}" type="pres">
      <dgm:prSet presAssocID="{BAE3E237-62B2-4962-8D79-8728662AD270}" presName="nodeFollowingNodes" presStyleLbl="node1" presStyleIdx="8" presStyleCnt="10" custScaleY="119773">
        <dgm:presLayoutVars>
          <dgm:bulletEnabled val="1"/>
        </dgm:presLayoutVars>
      </dgm:prSet>
      <dgm:spPr/>
    </dgm:pt>
    <dgm:pt modelId="{5888514A-8046-4F41-8747-99AFC052722A}" type="pres">
      <dgm:prSet presAssocID="{CD4D43E8-601F-45C1-9DFD-879D652E773F}" presName="nodeFollowingNodes" presStyleLbl="node1" presStyleIdx="9" presStyleCnt="10">
        <dgm:presLayoutVars>
          <dgm:bulletEnabled val="1"/>
        </dgm:presLayoutVars>
      </dgm:prSet>
      <dgm:spPr/>
    </dgm:pt>
  </dgm:ptLst>
  <dgm:cxnLst>
    <dgm:cxn modelId="{52539407-CB90-407B-8E68-04F824EF143B}" type="presOf" srcId="{E019AD3D-B343-464D-9D9E-2FD0A3D0FC18}" destId="{C570BF92-CD3E-4FA4-B00E-634C67F858AA}" srcOrd="0" destOrd="0" presId="urn:microsoft.com/office/officeart/2005/8/layout/cycle3"/>
    <dgm:cxn modelId="{1A86C615-9F54-4179-B035-0CA40D1605F3}" srcId="{C03D6222-DDAC-4865-80A7-5DCDA55B933D}" destId="{BAE3E237-62B2-4962-8D79-8728662AD270}" srcOrd="8" destOrd="0" parTransId="{8D7E9D44-FDC9-4623-9773-BA2F0773440D}" sibTransId="{49E4E80B-F452-4F73-AB37-26DE39CF59ED}"/>
    <dgm:cxn modelId="{FC1EB924-77C3-494A-B414-0CF4DA7425BB}" type="presOf" srcId="{D1D78377-C4F8-47AA-9DF5-3BA72D95F3FF}" destId="{0992E236-FCF9-4C44-BE9E-54CCB1A77AF2}" srcOrd="0" destOrd="0" presId="urn:microsoft.com/office/officeart/2005/8/layout/cycle3"/>
    <dgm:cxn modelId="{A4B02827-D06D-4511-AF54-BD70EC3A5864}" type="presOf" srcId="{CDC477F9-C46C-4D26-9B74-FFDB399E4ECA}" destId="{BF86A7AB-8962-4639-B2C5-DCBBE8CED3DE}" srcOrd="0" destOrd="0" presId="urn:microsoft.com/office/officeart/2005/8/layout/cycle3"/>
    <dgm:cxn modelId="{EB83A931-E79D-4C3E-B063-D55AFBCF5442}" type="presOf" srcId="{3512FC8F-C84A-4D42-8F85-DBBB1440A42B}" destId="{514CB1EF-2BAA-494B-983D-F0BC8C619997}" srcOrd="0" destOrd="0" presId="urn:microsoft.com/office/officeart/2005/8/layout/cycle3"/>
    <dgm:cxn modelId="{5E1F0539-B743-472F-BCC7-F0C2EAE25CB1}" srcId="{C03D6222-DDAC-4865-80A7-5DCDA55B933D}" destId="{CD4D43E8-601F-45C1-9DFD-879D652E773F}" srcOrd="9" destOrd="0" parTransId="{1C807C92-3612-4884-BE52-4D2084A9E147}" sibTransId="{3F20E138-C824-4CBD-91B4-25A8CF172A5D}"/>
    <dgm:cxn modelId="{A673873D-FCC3-4975-A627-16DC23A1B03C}" srcId="{C03D6222-DDAC-4865-80A7-5DCDA55B933D}" destId="{E019AD3D-B343-464D-9D9E-2FD0A3D0FC18}" srcOrd="6" destOrd="0" parTransId="{34A23717-159A-4DB4-AD4A-45FB42DDD49D}" sibTransId="{F2D671BA-707B-41ED-AC02-F449C7F39BFA}"/>
    <dgm:cxn modelId="{0CB1D260-0B2B-4A54-84FC-995355D09038}" srcId="{C03D6222-DDAC-4865-80A7-5DCDA55B933D}" destId="{79C8E4DC-CE45-4027-8FB4-AF5CF1C1A8E1}" srcOrd="0" destOrd="0" parTransId="{3A1360E6-83A9-47AF-9DD5-D854BBA38827}" sibTransId="{CDC477F9-C46C-4D26-9B74-FFDB399E4ECA}"/>
    <dgm:cxn modelId="{88FBE961-C831-49ED-AAC5-AE56FADCBF03}" srcId="{C03D6222-DDAC-4865-80A7-5DCDA55B933D}" destId="{3512FC8F-C84A-4D42-8F85-DBBB1440A42B}" srcOrd="5" destOrd="0" parTransId="{CD419601-7BB1-498D-ABFB-75A50877FF89}" sibTransId="{1F4BC3CA-5D2C-4A13-BF5C-9F4978E509BC}"/>
    <dgm:cxn modelId="{69528843-D9BD-4331-BE0D-81A43566A585}" type="presOf" srcId="{79C8E4DC-CE45-4027-8FB4-AF5CF1C1A8E1}" destId="{8CDE8A36-4269-4410-8FCC-E266288538F0}" srcOrd="0" destOrd="0" presId="urn:microsoft.com/office/officeart/2005/8/layout/cycle3"/>
    <dgm:cxn modelId="{25BD0D4A-BCE4-4FB3-A6CF-61377E38A35B}" srcId="{C03D6222-DDAC-4865-80A7-5DCDA55B933D}" destId="{52735B54-77C0-4008-A9F8-02DF726A6D27}" srcOrd="2" destOrd="0" parTransId="{562828B2-190B-41E9-8DFC-0162F9905497}" sibTransId="{9BDE2876-0043-4E35-8AA4-13E09075AE64}"/>
    <dgm:cxn modelId="{48ECDF6F-AF57-444F-A088-C41856940942}" type="presOf" srcId="{03BD1D0C-1C04-4B52-9F4C-47D47F506DCE}" destId="{E5A9FD22-D993-4E07-B2FA-125142407632}" srcOrd="0" destOrd="0" presId="urn:microsoft.com/office/officeart/2005/8/layout/cycle3"/>
    <dgm:cxn modelId="{98895056-1C68-4CE4-8AA4-DC292BBD2D58}" srcId="{C03D6222-DDAC-4865-80A7-5DCDA55B933D}" destId="{03BD1D0C-1C04-4B52-9F4C-47D47F506DCE}" srcOrd="1" destOrd="0" parTransId="{E7FC8044-C100-4F75-B35A-499CD12864AE}" sibTransId="{FF55FA54-B66F-4D21-A206-23FDC4B99DC2}"/>
    <dgm:cxn modelId="{36C9BE56-9EC1-4ED9-858C-362666947314}" srcId="{C03D6222-DDAC-4865-80A7-5DCDA55B933D}" destId="{4D61BEF2-4273-4DE9-83F3-EF98B8D40DE9}" srcOrd="4" destOrd="0" parTransId="{C2A12040-527F-4293-B422-B7C026C18F35}" sibTransId="{D42D6409-BDFF-4065-BB73-D6EC243E49A3}"/>
    <dgm:cxn modelId="{2875D77B-15FA-4DC8-B740-58E1184F3143}" type="presOf" srcId="{C03D6222-DDAC-4865-80A7-5DCDA55B933D}" destId="{3167406E-32FD-416B-9856-4E36808F695E}" srcOrd="0" destOrd="0" presId="urn:microsoft.com/office/officeart/2005/8/layout/cycle3"/>
    <dgm:cxn modelId="{04D6CB87-BD0D-4D4B-A8C7-2601B76A2170}" type="presOf" srcId="{BAE3E237-62B2-4962-8D79-8728662AD270}" destId="{99F351F6-D10B-4182-9C66-F933CF877766}" srcOrd="0" destOrd="0" presId="urn:microsoft.com/office/officeart/2005/8/layout/cycle3"/>
    <dgm:cxn modelId="{C735319D-AFE9-4CC5-A5E6-63F616A975C1}" type="presOf" srcId="{4D61BEF2-4273-4DE9-83F3-EF98B8D40DE9}" destId="{54DA9ABE-D0B1-479F-A4E0-9E53F482C72F}" srcOrd="0" destOrd="0" presId="urn:microsoft.com/office/officeart/2005/8/layout/cycle3"/>
    <dgm:cxn modelId="{FC716AA0-DEC4-48B1-9F96-24CC757FB04C}" srcId="{C03D6222-DDAC-4865-80A7-5DCDA55B933D}" destId="{7B1D95F9-E5D9-4C7D-9C42-21B922C8FADF}" srcOrd="3" destOrd="0" parTransId="{C54A570F-E0AD-4097-A60D-DA2EFB19AEC3}" sibTransId="{E6AE0FCC-726A-4289-92FD-97330BB07BC4}"/>
    <dgm:cxn modelId="{4C2E41D7-B321-4701-A1F9-E97614408B4E}" srcId="{C03D6222-DDAC-4865-80A7-5DCDA55B933D}" destId="{D1D78377-C4F8-47AA-9DF5-3BA72D95F3FF}" srcOrd="7" destOrd="0" parTransId="{F243E866-6512-4035-AF99-422D048BB99A}" sibTransId="{85638FDF-ACC1-4195-A352-B87328DE0A05}"/>
    <dgm:cxn modelId="{A08069DE-1425-4A58-A8F8-029E938548AD}" type="presOf" srcId="{52735B54-77C0-4008-A9F8-02DF726A6D27}" destId="{82197284-83CD-4BAE-AF8E-36414603B382}" srcOrd="0" destOrd="0" presId="urn:microsoft.com/office/officeart/2005/8/layout/cycle3"/>
    <dgm:cxn modelId="{E88D55E4-C5E7-4B33-9756-4740A5E04F50}" type="presOf" srcId="{CD4D43E8-601F-45C1-9DFD-879D652E773F}" destId="{5888514A-8046-4F41-8747-99AFC052722A}" srcOrd="0" destOrd="0" presId="urn:microsoft.com/office/officeart/2005/8/layout/cycle3"/>
    <dgm:cxn modelId="{AEBF1DE9-5E2A-4009-A5A7-C6F252D3953B}" type="presOf" srcId="{7B1D95F9-E5D9-4C7D-9C42-21B922C8FADF}" destId="{9DEE77C1-0911-4AAA-9C46-B2C878933D91}" srcOrd="0" destOrd="0" presId="urn:microsoft.com/office/officeart/2005/8/layout/cycle3"/>
    <dgm:cxn modelId="{6B56A1F8-D02A-40E6-A5A0-31B161547C66}" type="presParOf" srcId="{3167406E-32FD-416B-9856-4E36808F695E}" destId="{6589BBC8-D95E-4C4E-8162-A3EF78217B15}" srcOrd="0" destOrd="0" presId="urn:microsoft.com/office/officeart/2005/8/layout/cycle3"/>
    <dgm:cxn modelId="{5F347ACE-7ED0-4B39-BBA7-6183336B3A17}" type="presParOf" srcId="{6589BBC8-D95E-4C4E-8162-A3EF78217B15}" destId="{8CDE8A36-4269-4410-8FCC-E266288538F0}" srcOrd="0" destOrd="0" presId="urn:microsoft.com/office/officeart/2005/8/layout/cycle3"/>
    <dgm:cxn modelId="{AE487804-5835-429F-B977-8EDE87DCE238}" type="presParOf" srcId="{6589BBC8-D95E-4C4E-8162-A3EF78217B15}" destId="{BF86A7AB-8962-4639-B2C5-DCBBE8CED3DE}" srcOrd="1" destOrd="0" presId="urn:microsoft.com/office/officeart/2005/8/layout/cycle3"/>
    <dgm:cxn modelId="{19AC84C9-89A1-4ABD-8EC8-202699F6C955}" type="presParOf" srcId="{6589BBC8-D95E-4C4E-8162-A3EF78217B15}" destId="{E5A9FD22-D993-4E07-B2FA-125142407632}" srcOrd="2" destOrd="0" presId="urn:microsoft.com/office/officeart/2005/8/layout/cycle3"/>
    <dgm:cxn modelId="{2AAEBD24-0FCC-46B9-924B-A3D3A9F3B029}" type="presParOf" srcId="{6589BBC8-D95E-4C4E-8162-A3EF78217B15}" destId="{82197284-83CD-4BAE-AF8E-36414603B382}" srcOrd="3" destOrd="0" presId="urn:microsoft.com/office/officeart/2005/8/layout/cycle3"/>
    <dgm:cxn modelId="{17D64CAD-6BDF-47F9-AC16-4CFFF6175E7C}" type="presParOf" srcId="{6589BBC8-D95E-4C4E-8162-A3EF78217B15}" destId="{9DEE77C1-0911-4AAA-9C46-B2C878933D91}" srcOrd="4" destOrd="0" presId="urn:microsoft.com/office/officeart/2005/8/layout/cycle3"/>
    <dgm:cxn modelId="{E8FB5EA9-2BA4-49B2-8CF5-80B4F8C08956}" type="presParOf" srcId="{6589BBC8-D95E-4C4E-8162-A3EF78217B15}" destId="{54DA9ABE-D0B1-479F-A4E0-9E53F482C72F}" srcOrd="5" destOrd="0" presId="urn:microsoft.com/office/officeart/2005/8/layout/cycle3"/>
    <dgm:cxn modelId="{3552006C-E70A-4824-9FFC-58EE4C7EBC65}" type="presParOf" srcId="{6589BBC8-D95E-4C4E-8162-A3EF78217B15}" destId="{514CB1EF-2BAA-494B-983D-F0BC8C619997}" srcOrd="6" destOrd="0" presId="urn:microsoft.com/office/officeart/2005/8/layout/cycle3"/>
    <dgm:cxn modelId="{8FBC83F4-B44B-4596-BED0-7112EE164DF9}" type="presParOf" srcId="{6589BBC8-D95E-4C4E-8162-A3EF78217B15}" destId="{C570BF92-CD3E-4FA4-B00E-634C67F858AA}" srcOrd="7" destOrd="0" presId="urn:microsoft.com/office/officeart/2005/8/layout/cycle3"/>
    <dgm:cxn modelId="{CE1AF099-F536-422B-BA04-99705FC8AEE3}" type="presParOf" srcId="{6589BBC8-D95E-4C4E-8162-A3EF78217B15}" destId="{0992E236-FCF9-4C44-BE9E-54CCB1A77AF2}" srcOrd="8" destOrd="0" presId="urn:microsoft.com/office/officeart/2005/8/layout/cycle3"/>
    <dgm:cxn modelId="{7077FB2D-2E23-4DA6-B41F-B3C6EBB11E31}" type="presParOf" srcId="{6589BBC8-D95E-4C4E-8162-A3EF78217B15}" destId="{99F351F6-D10B-4182-9C66-F933CF877766}" srcOrd="9" destOrd="0" presId="urn:microsoft.com/office/officeart/2005/8/layout/cycle3"/>
    <dgm:cxn modelId="{E19B1C96-281B-4F57-9F21-0EE3C890487B}" type="presParOf" srcId="{6589BBC8-D95E-4C4E-8162-A3EF78217B15}" destId="{5888514A-8046-4F41-8747-99AFC052722A}" srcOrd="10" destOrd="0" presId="urn:microsoft.com/office/officeart/2005/8/layout/cycle3"/>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C03D6222-DDAC-4865-80A7-5DCDA55B933D}" type="doc">
      <dgm:prSet loTypeId="urn:microsoft.com/office/officeart/2005/8/layout/cycle3" loCatId="cycle" qsTypeId="urn:microsoft.com/office/officeart/2005/8/quickstyle/simple1" qsCatId="simple" csTypeId="urn:microsoft.com/office/officeart/2005/8/colors/colorful1" csCatId="colorful" phldr="1"/>
      <dgm:spPr/>
      <dgm:t>
        <a:bodyPr/>
        <a:lstStyle/>
        <a:p>
          <a:endParaRPr lang="es-ES"/>
        </a:p>
      </dgm:t>
    </dgm:pt>
    <dgm:pt modelId="{B5F06BB1-592B-4FD0-88F9-85DBDFC9D63A}">
      <dgm:prSet/>
      <dgm:spPr/>
      <dgm:t>
        <a:bodyPr/>
        <a:lstStyle/>
        <a:p>
          <a:r>
            <a:rPr lang="es-ES"/>
            <a:t>COMPONENTE 1: GESTIÓN DE RIESGOS DE CORRUPCIÓN - MAPA DE RIESGOS DE CORRUPCIÓN.</a:t>
          </a:r>
        </a:p>
      </dgm:t>
      <dgm:extLst>
        <a:ext uri="{E40237B7-FDA0-4F09-8148-C483321AD2D9}">
          <dgm14:cNvPr xmlns:dgm14="http://schemas.microsoft.com/office/drawing/2010/diagram" id="0" name="">
            <a:hlinkClick xmlns:r="http://schemas.openxmlformats.org/officeDocument/2006/relationships" r:id="rId1"/>
          </dgm14:cNvPr>
        </a:ext>
      </dgm:extLst>
    </dgm:pt>
    <dgm:pt modelId="{AA2DF461-8AFF-47C7-81E1-A660470E7A27}" type="parTrans" cxnId="{3D9E6AFD-D567-44EF-AC96-CEEEA1E1748E}">
      <dgm:prSet/>
      <dgm:spPr/>
      <dgm:t>
        <a:bodyPr/>
        <a:lstStyle/>
        <a:p>
          <a:endParaRPr lang="es-ES"/>
        </a:p>
      </dgm:t>
    </dgm:pt>
    <dgm:pt modelId="{092B1E82-788C-4AFD-BA65-C1BE906C852E}" type="sibTrans" cxnId="{3D9E6AFD-D567-44EF-AC96-CEEEA1E1748E}">
      <dgm:prSet/>
      <dgm:spPr/>
      <dgm:t>
        <a:bodyPr/>
        <a:lstStyle/>
        <a:p>
          <a:endParaRPr lang="es-ES"/>
        </a:p>
      </dgm:t>
    </dgm:pt>
    <dgm:pt modelId="{BF39E849-2493-4A24-8FFD-FFC7288347C5}">
      <dgm:prSet/>
      <dgm:spPr/>
      <dgm:t>
        <a:bodyPr/>
        <a:lstStyle/>
        <a:p>
          <a:r>
            <a:rPr lang="es-ES"/>
            <a:t>COMPONENTE 2: RACIONALIZACIÓN DE TRÁMITES.</a:t>
          </a:r>
        </a:p>
      </dgm:t>
      <dgm:extLst>
        <a:ext uri="{E40237B7-FDA0-4F09-8148-C483321AD2D9}">
          <dgm14:cNvPr xmlns:dgm14="http://schemas.microsoft.com/office/drawing/2010/diagram" id="0" name="">
            <a:hlinkClick xmlns:r="http://schemas.openxmlformats.org/officeDocument/2006/relationships" r:id="rId2"/>
          </dgm14:cNvPr>
        </a:ext>
      </dgm:extLst>
    </dgm:pt>
    <dgm:pt modelId="{D5297EE4-5081-4862-93D3-253FBD9D6FD4}" type="parTrans" cxnId="{398BF83C-F88D-4AED-A8A4-9C782346EFA2}">
      <dgm:prSet/>
      <dgm:spPr/>
      <dgm:t>
        <a:bodyPr/>
        <a:lstStyle/>
        <a:p>
          <a:endParaRPr lang="es-ES"/>
        </a:p>
      </dgm:t>
    </dgm:pt>
    <dgm:pt modelId="{3907B074-8BC2-4D0E-A593-99F16F3D4229}" type="sibTrans" cxnId="{398BF83C-F88D-4AED-A8A4-9C782346EFA2}">
      <dgm:prSet/>
      <dgm:spPr/>
      <dgm:t>
        <a:bodyPr/>
        <a:lstStyle/>
        <a:p>
          <a:endParaRPr lang="es-ES"/>
        </a:p>
      </dgm:t>
    </dgm:pt>
    <dgm:pt modelId="{5CD19BF8-2041-4B6D-B82F-2B31479DB5A0}">
      <dgm:prSet/>
      <dgm:spPr/>
      <dgm:t>
        <a:bodyPr/>
        <a:lstStyle/>
        <a:p>
          <a:r>
            <a:rPr lang="es-ES"/>
            <a:t>COMPONENTE 3: RENDICIÓN DE CUENTAS.</a:t>
          </a:r>
        </a:p>
      </dgm:t>
      <dgm:extLst>
        <a:ext uri="{E40237B7-FDA0-4F09-8148-C483321AD2D9}">
          <dgm14:cNvPr xmlns:dgm14="http://schemas.microsoft.com/office/drawing/2010/diagram" id="0" name="">
            <a:hlinkClick xmlns:r="http://schemas.openxmlformats.org/officeDocument/2006/relationships" r:id="rId3"/>
          </dgm14:cNvPr>
        </a:ext>
      </dgm:extLst>
    </dgm:pt>
    <dgm:pt modelId="{881C9A9B-F3FE-43C3-8432-613CA50F74F9}" type="parTrans" cxnId="{F3E13F62-BFAA-4A4E-8D8E-76FBD80B7B51}">
      <dgm:prSet/>
      <dgm:spPr/>
      <dgm:t>
        <a:bodyPr/>
        <a:lstStyle/>
        <a:p>
          <a:endParaRPr lang="es-ES"/>
        </a:p>
      </dgm:t>
    </dgm:pt>
    <dgm:pt modelId="{11398967-B11E-4DB8-89CB-2EA9C38DA0EC}" type="sibTrans" cxnId="{F3E13F62-BFAA-4A4E-8D8E-76FBD80B7B51}">
      <dgm:prSet/>
      <dgm:spPr/>
      <dgm:t>
        <a:bodyPr/>
        <a:lstStyle/>
        <a:p>
          <a:endParaRPr lang="es-ES"/>
        </a:p>
      </dgm:t>
    </dgm:pt>
    <dgm:pt modelId="{4A3D9ED0-F9E9-45F0-90E6-FCC0D1FDF096}">
      <dgm:prSet/>
      <dgm:spPr/>
      <dgm:t>
        <a:bodyPr/>
        <a:lstStyle/>
        <a:p>
          <a:r>
            <a:rPr lang="es-ES"/>
            <a:t> COMPONENTE 4: MECANISMOS PARA MEJORAR LA ATENCIÓN AL CIUDADANO.</a:t>
          </a:r>
        </a:p>
      </dgm:t>
      <dgm:extLst>
        <a:ext uri="{E40237B7-FDA0-4F09-8148-C483321AD2D9}">
          <dgm14:cNvPr xmlns:dgm14="http://schemas.microsoft.com/office/drawing/2010/diagram" id="0" name="">
            <a:hlinkClick xmlns:r="http://schemas.openxmlformats.org/officeDocument/2006/relationships" r:id="rId4"/>
          </dgm14:cNvPr>
        </a:ext>
      </dgm:extLst>
    </dgm:pt>
    <dgm:pt modelId="{D5424997-D102-45C1-B333-46F38A1BDF24}" type="parTrans" cxnId="{638226E4-9DC3-4790-AA0B-5B218F64220C}">
      <dgm:prSet/>
      <dgm:spPr/>
      <dgm:t>
        <a:bodyPr/>
        <a:lstStyle/>
        <a:p>
          <a:endParaRPr lang="es-ES"/>
        </a:p>
      </dgm:t>
    </dgm:pt>
    <dgm:pt modelId="{24E7E97C-3762-4610-93D3-38362D4EBE13}" type="sibTrans" cxnId="{638226E4-9DC3-4790-AA0B-5B218F64220C}">
      <dgm:prSet/>
      <dgm:spPr/>
      <dgm:t>
        <a:bodyPr/>
        <a:lstStyle/>
        <a:p>
          <a:endParaRPr lang="es-ES"/>
        </a:p>
      </dgm:t>
    </dgm:pt>
    <dgm:pt modelId="{C3405C3E-9C9C-4F32-B786-87F8875B91C6}">
      <dgm:prSet/>
      <dgm:spPr/>
      <dgm:t>
        <a:bodyPr/>
        <a:lstStyle/>
        <a:p>
          <a:r>
            <a:rPr lang="es-ES"/>
            <a:t> COMPONENTE 5: MECANISMOS PARA LA TRANSPARENCIA Y ACCESO A LA INFORMACIÓN.</a:t>
          </a:r>
        </a:p>
      </dgm:t>
      <dgm:extLst>
        <a:ext uri="{E40237B7-FDA0-4F09-8148-C483321AD2D9}">
          <dgm14:cNvPr xmlns:dgm14="http://schemas.microsoft.com/office/drawing/2010/diagram" id="0" name="">
            <a:hlinkClick xmlns:r="http://schemas.openxmlformats.org/officeDocument/2006/relationships" r:id="rId5"/>
          </dgm14:cNvPr>
        </a:ext>
      </dgm:extLst>
    </dgm:pt>
    <dgm:pt modelId="{443F962A-15D0-4110-BAA3-264922A2C66C}" type="parTrans" cxnId="{F91E77E6-7F2E-4BD6-A410-CC2E55818E5F}">
      <dgm:prSet/>
      <dgm:spPr/>
      <dgm:t>
        <a:bodyPr/>
        <a:lstStyle/>
        <a:p>
          <a:endParaRPr lang="es-ES"/>
        </a:p>
      </dgm:t>
    </dgm:pt>
    <dgm:pt modelId="{5E5B6CF9-35B7-44FE-9AD9-982A4B385217}" type="sibTrans" cxnId="{F91E77E6-7F2E-4BD6-A410-CC2E55818E5F}">
      <dgm:prSet/>
      <dgm:spPr/>
      <dgm:t>
        <a:bodyPr/>
        <a:lstStyle/>
        <a:p>
          <a:endParaRPr lang="es-ES"/>
        </a:p>
      </dgm:t>
    </dgm:pt>
    <dgm:pt modelId="{970E2550-9FBB-4C4E-A83C-2C676D9119D2}">
      <dgm:prSet/>
      <dgm:spPr/>
      <dgm:t>
        <a:bodyPr/>
        <a:lstStyle/>
        <a:p>
          <a:r>
            <a:rPr lang="es-ES"/>
            <a:t> COMPONENTE 6: INICIATIVAS ADICIONALES.</a:t>
          </a:r>
        </a:p>
      </dgm:t>
      <dgm:extLst>
        <a:ext uri="{E40237B7-FDA0-4F09-8148-C483321AD2D9}">
          <dgm14:cNvPr xmlns:dgm14="http://schemas.microsoft.com/office/drawing/2010/diagram" id="0" name="">
            <a:hlinkClick xmlns:r="http://schemas.openxmlformats.org/officeDocument/2006/relationships" r:id="rId6"/>
          </dgm14:cNvPr>
        </a:ext>
      </dgm:extLst>
    </dgm:pt>
    <dgm:pt modelId="{1CF965BA-C22C-4610-8FB8-5D9578CAFC5E}" type="parTrans" cxnId="{1E0C5DB5-9A79-443F-BE31-A90EC6CBBD53}">
      <dgm:prSet/>
      <dgm:spPr/>
      <dgm:t>
        <a:bodyPr/>
        <a:lstStyle/>
        <a:p>
          <a:endParaRPr lang="es-ES"/>
        </a:p>
      </dgm:t>
    </dgm:pt>
    <dgm:pt modelId="{DF2D3509-6736-4470-B27F-FF339326952C}" type="sibTrans" cxnId="{1E0C5DB5-9A79-443F-BE31-A90EC6CBBD53}">
      <dgm:prSet/>
      <dgm:spPr/>
      <dgm:t>
        <a:bodyPr/>
        <a:lstStyle/>
        <a:p>
          <a:endParaRPr lang="es-ES"/>
        </a:p>
      </dgm:t>
    </dgm:pt>
    <dgm:pt modelId="{3167406E-32FD-416B-9856-4E36808F695E}" type="pres">
      <dgm:prSet presAssocID="{C03D6222-DDAC-4865-80A7-5DCDA55B933D}" presName="Name0" presStyleCnt="0">
        <dgm:presLayoutVars>
          <dgm:dir/>
          <dgm:resizeHandles val="exact"/>
        </dgm:presLayoutVars>
      </dgm:prSet>
      <dgm:spPr/>
    </dgm:pt>
    <dgm:pt modelId="{C1221C89-4F59-45E7-84A7-230F83A226EF}" type="pres">
      <dgm:prSet presAssocID="{C03D6222-DDAC-4865-80A7-5DCDA55B933D}" presName="cycle" presStyleCnt="0"/>
      <dgm:spPr/>
    </dgm:pt>
    <dgm:pt modelId="{9051CD3F-DC50-42FF-A339-348CF5F9B568}" type="pres">
      <dgm:prSet presAssocID="{B5F06BB1-592B-4FD0-88F9-85DBDFC9D63A}" presName="nodeFirstNode" presStyleLbl="node1" presStyleIdx="0" presStyleCnt="6">
        <dgm:presLayoutVars>
          <dgm:bulletEnabled val="1"/>
        </dgm:presLayoutVars>
      </dgm:prSet>
      <dgm:spPr/>
    </dgm:pt>
    <dgm:pt modelId="{5415BBEC-8B41-4934-8AAF-0E402A3A8D59}" type="pres">
      <dgm:prSet presAssocID="{092B1E82-788C-4AFD-BA65-C1BE906C852E}" presName="sibTransFirstNode" presStyleLbl="bgShp" presStyleIdx="0" presStyleCnt="1"/>
      <dgm:spPr/>
    </dgm:pt>
    <dgm:pt modelId="{7B5EE9CB-B893-4346-AB5A-2DDBF908EC7A}" type="pres">
      <dgm:prSet presAssocID="{BF39E849-2493-4A24-8FFD-FFC7288347C5}" presName="nodeFollowingNodes" presStyleLbl="node1" presStyleIdx="1" presStyleCnt="6">
        <dgm:presLayoutVars>
          <dgm:bulletEnabled val="1"/>
        </dgm:presLayoutVars>
      </dgm:prSet>
      <dgm:spPr/>
    </dgm:pt>
    <dgm:pt modelId="{D5C79DFB-5AA0-4120-A6C5-5C929008656C}" type="pres">
      <dgm:prSet presAssocID="{5CD19BF8-2041-4B6D-B82F-2B31479DB5A0}" presName="nodeFollowingNodes" presStyleLbl="node1" presStyleIdx="2" presStyleCnt="6">
        <dgm:presLayoutVars>
          <dgm:bulletEnabled val="1"/>
        </dgm:presLayoutVars>
      </dgm:prSet>
      <dgm:spPr/>
    </dgm:pt>
    <dgm:pt modelId="{020AE904-F5DD-405C-A784-AECCEB0C3C71}" type="pres">
      <dgm:prSet presAssocID="{4A3D9ED0-F9E9-45F0-90E6-FCC0D1FDF096}" presName="nodeFollowingNodes" presStyleLbl="node1" presStyleIdx="3" presStyleCnt="6">
        <dgm:presLayoutVars>
          <dgm:bulletEnabled val="1"/>
        </dgm:presLayoutVars>
      </dgm:prSet>
      <dgm:spPr/>
    </dgm:pt>
    <dgm:pt modelId="{4A740F51-CBD3-4345-A5F6-3931BC2BE29A}" type="pres">
      <dgm:prSet presAssocID="{C3405C3E-9C9C-4F32-B786-87F8875B91C6}" presName="nodeFollowingNodes" presStyleLbl="node1" presStyleIdx="4" presStyleCnt="6">
        <dgm:presLayoutVars>
          <dgm:bulletEnabled val="1"/>
        </dgm:presLayoutVars>
      </dgm:prSet>
      <dgm:spPr/>
    </dgm:pt>
    <dgm:pt modelId="{F349DE25-E175-450E-BFFB-51C78091D193}" type="pres">
      <dgm:prSet presAssocID="{970E2550-9FBB-4C4E-A83C-2C676D9119D2}" presName="nodeFollowingNodes" presStyleLbl="node1" presStyleIdx="5" presStyleCnt="6">
        <dgm:presLayoutVars>
          <dgm:bulletEnabled val="1"/>
        </dgm:presLayoutVars>
      </dgm:prSet>
      <dgm:spPr/>
    </dgm:pt>
  </dgm:ptLst>
  <dgm:cxnLst>
    <dgm:cxn modelId="{371A1307-ED68-4B60-9939-FBEB92F797CD}" type="presOf" srcId="{5CD19BF8-2041-4B6D-B82F-2B31479DB5A0}" destId="{D5C79DFB-5AA0-4120-A6C5-5C929008656C}" srcOrd="0" destOrd="0" presId="urn:microsoft.com/office/officeart/2005/8/layout/cycle3"/>
    <dgm:cxn modelId="{AA1C3214-A5D9-4826-A6C6-3A938FB4EC1D}" type="presOf" srcId="{4A3D9ED0-F9E9-45F0-90E6-FCC0D1FDF096}" destId="{020AE904-F5DD-405C-A784-AECCEB0C3C71}" srcOrd="0" destOrd="0" presId="urn:microsoft.com/office/officeart/2005/8/layout/cycle3"/>
    <dgm:cxn modelId="{398BF83C-F88D-4AED-A8A4-9C782346EFA2}" srcId="{C03D6222-DDAC-4865-80A7-5DCDA55B933D}" destId="{BF39E849-2493-4A24-8FFD-FFC7288347C5}" srcOrd="1" destOrd="0" parTransId="{D5297EE4-5081-4862-93D3-253FBD9D6FD4}" sibTransId="{3907B074-8BC2-4D0E-A593-99F16F3D4229}"/>
    <dgm:cxn modelId="{F3E13F62-BFAA-4A4E-8D8E-76FBD80B7B51}" srcId="{C03D6222-DDAC-4865-80A7-5DCDA55B933D}" destId="{5CD19BF8-2041-4B6D-B82F-2B31479DB5A0}" srcOrd="2" destOrd="0" parTransId="{881C9A9B-F3FE-43C3-8432-613CA50F74F9}" sibTransId="{11398967-B11E-4DB8-89CB-2EA9C38DA0EC}"/>
    <dgm:cxn modelId="{89507667-BA1D-40B0-A5B3-90B2EFD269DD}" type="presOf" srcId="{970E2550-9FBB-4C4E-A83C-2C676D9119D2}" destId="{F349DE25-E175-450E-BFFB-51C78091D193}" srcOrd="0" destOrd="0" presId="urn:microsoft.com/office/officeart/2005/8/layout/cycle3"/>
    <dgm:cxn modelId="{0B6D9247-76EA-40C7-91FC-67807A20229C}" type="presOf" srcId="{BF39E849-2493-4A24-8FFD-FFC7288347C5}" destId="{7B5EE9CB-B893-4346-AB5A-2DDBF908EC7A}" srcOrd="0" destOrd="0" presId="urn:microsoft.com/office/officeart/2005/8/layout/cycle3"/>
    <dgm:cxn modelId="{DDE9384D-02C9-40EA-AEB6-33DB7FEF8853}" type="presOf" srcId="{092B1E82-788C-4AFD-BA65-C1BE906C852E}" destId="{5415BBEC-8B41-4934-8AAF-0E402A3A8D59}" srcOrd="0" destOrd="0" presId="urn:microsoft.com/office/officeart/2005/8/layout/cycle3"/>
    <dgm:cxn modelId="{0AA56F4D-0AA3-4BA4-BC2C-F1AC3955D4DC}" type="presOf" srcId="{B5F06BB1-592B-4FD0-88F9-85DBDFC9D63A}" destId="{9051CD3F-DC50-42FF-A339-348CF5F9B568}" srcOrd="0" destOrd="0" presId="urn:microsoft.com/office/officeart/2005/8/layout/cycle3"/>
    <dgm:cxn modelId="{2875D77B-15FA-4DC8-B740-58E1184F3143}" type="presOf" srcId="{C03D6222-DDAC-4865-80A7-5DCDA55B933D}" destId="{3167406E-32FD-416B-9856-4E36808F695E}" srcOrd="0" destOrd="0" presId="urn:microsoft.com/office/officeart/2005/8/layout/cycle3"/>
    <dgm:cxn modelId="{1E0C5DB5-9A79-443F-BE31-A90EC6CBBD53}" srcId="{C03D6222-DDAC-4865-80A7-5DCDA55B933D}" destId="{970E2550-9FBB-4C4E-A83C-2C676D9119D2}" srcOrd="5" destOrd="0" parTransId="{1CF965BA-C22C-4610-8FB8-5D9578CAFC5E}" sibTransId="{DF2D3509-6736-4470-B27F-FF339326952C}"/>
    <dgm:cxn modelId="{638226E4-9DC3-4790-AA0B-5B218F64220C}" srcId="{C03D6222-DDAC-4865-80A7-5DCDA55B933D}" destId="{4A3D9ED0-F9E9-45F0-90E6-FCC0D1FDF096}" srcOrd="3" destOrd="0" parTransId="{D5424997-D102-45C1-B333-46F38A1BDF24}" sibTransId="{24E7E97C-3762-4610-93D3-38362D4EBE13}"/>
    <dgm:cxn modelId="{F91E77E6-7F2E-4BD6-A410-CC2E55818E5F}" srcId="{C03D6222-DDAC-4865-80A7-5DCDA55B933D}" destId="{C3405C3E-9C9C-4F32-B786-87F8875B91C6}" srcOrd="4" destOrd="0" parTransId="{443F962A-15D0-4110-BAA3-264922A2C66C}" sibTransId="{5E5B6CF9-35B7-44FE-9AD9-982A4B385217}"/>
    <dgm:cxn modelId="{A26AC8E7-ED97-40EC-8252-01610535B22A}" type="presOf" srcId="{C3405C3E-9C9C-4F32-B786-87F8875B91C6}" destId="{4A740F51-CBD3-4345-A5F6-3931BC2BE29A}" srcOrd="0" destOrd="0" presId="urn:microsoft.com/office/officeart/2005/8/layout/cycle3"/>
    <dgm:cxn modelId="{3D9E6AFD-D567-44EF-AC96-CEEEA1E1748E}" srcId="{C03D6222-DDAC-4865-80A7-5DCDA55B933D}" destId="{B5F06BB1-592B-4FD0-88F9-85DBDFC9D63A}" srcOrd="0" destOrd="0" parTransId="{AA2DF461-8AFF-47C7-81E1-A660470E7A27}" sibTransId="{092B1E82-788C-4AFD-BA65-C1BE906C852E}"/>
    <dgm:cxn modelId="{C41BD966-66B7-4CE9-BA50-91B4B0BFA66B}" type="presParOf" srcId="{3167406E-32FD-416B-9856-4E36808F695E}" destId="{C1221C89-4F59-45E7-84A7-230F83A226EF}" srcOrd="0" destOrd="0" presId="urn:microsoft.com/office/officeart/2005/8/layout/cycle3"/>
    <dgm:cxn modelId="{2CE86532-66BD-4DC1-BA9C-780E105514CE}" type="presParOf" srcId="{C1221C89-4F59-45E7-84A7-230F83A226EF}" destId="{9051CD3F-DC50-42FF-A339-348CF5F9B568}" srcOrd="0" destOrd="0" presId="urn:microsoft.com/office/officeart/2005/8/layout/cycle3"/>
    <dgm:cxn modelId="{318832FD-BD00-4407-B2C1-66FA7BBE17A6}" type="presParOf" srcId="{C1221C89-4F59-45E7-84A7-230F83A226EF}" destId="{5415BBEC-8B41-4934-8AAF-0E402A3A8D59}" srcOrd="1" destOrd="0" presId="urn:microsoft.com/office/officeart/2005/8/layout/cycle3"/>
    <dgm:cxn modelId="{79AF46F9-FFEC-4429-8EDB-8CCC63B77DD5}" type="presParOf" srcId="{C1221C89-4F59-45E7-84A7-230F83A226EF}" destId="{7B5EE9CB-B893-4346-AB5A-2DDBF908EC7A}" srcOrd="2" destOrd="0" presId="urn:microsoft.com/office/officeart/2005/8/layout/cycle3"/>
    <dgm:cxn modelId="{F3EBD610-CC84-4AB7-8E81-40CF154DDF5D}" type="presParOf" srcId="{C1221C89-4F59-45E7-84A7-230F83A226EF}" destId="{D5C79DFB-5AA0-4120-A6C5-5C929008656C}" srcOrd="3" destOrd="0" presId="urn:microsoft.com/office/officeart/2005/8/layout/cycle3"/>
    <dgm:cxn modelId="{3E876E33-4012-4594-AF75-4CA227061CDA}" type="presParOf" srcId="{C1221C89-4F59-45E7-84A7-230F83A226EF}" destId="{020AE904-F5DD-405C-A784-AECCEB0C3C71}" srcOrd="4" destOrd="0" presId="urn:microsoft.com/office/officeart/2005/8/layout/cycle3"/>
    <dgm:cxn modelId="{B74A622B-F8D5-469B-A591-68D06D487DB1}" type="presParOf" srcId="{C1221C89-4F59-45E7-84A7-230F83A226EF}" destId="{4A740F51-CBD3-4345-A5F6-3931BC2BE29A}" srcOrd="5" destOrd="0" presId="urn:microsoft.com/office/officeart/2005/8/layout/cycle3"/>
    <dgm:cxn modelId="{C5C1CDE5-AE2F-49FA-951C-92343AB539CC}" type="presParOf" srcId="{C1221C89-4F59-45E7-84A7-230F83A226EF}" destId="{F349DE25-E175-450E-BFFB-51C78091D193}" srcOrd="6" destOrd="0" presId="urn:microsoft.com/office/officeart/2005/8/layout/cycle3"/>
  </dgm:cxnLst>
  <dgm:bg/>
  <dgm:whole/>
  <dgm:extLst>
    <a:ext uri="http://schemas.microsoft.com/office/drawing/2008/diagram">
      <dsp:dataModelExt xmlns:dsp="http://schemas.microsoft.com/office/drawing/2008/diagram" relId="rId7"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F86A7AB-8962-4639-B2C5-DCBBE8CED3DE}">
      <dsp:nvSpPr>
        <dsp:cNvPr id="0" name=""/>
        <dsp:cNvSpPr/>
      </dsp:nvSpPr>
      <dsp:spPr>
        <a:xfrm>
          <a:off x="1146707" y="-73036"/>
          <a:ext cx="5512322" cy="5512322"/>
        </a:xfrm>
        <a:prstGeom prst="circularArrow">
          <a:avLst>
            <a:gd name="adj1" fmla="val 5544"/>
            <a:gd name="adj2" fmla="val 330680"/>
            <a:gd name="adj3" fmla="val 14856055"/>
            <a:gd name="adj4" fmla="val 16757699"/>
            <a:gd name="adj5" fmla="val 5757"/>
          </a:avLst>
        </a:prstGeom>
        <a:solidFill>
          <a:schemeClr val="accent2">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8CDE8A36-4269-4410-8FCC-E266288538F0}">
      <dsp:nvSpPr>
        <dsp:cNvPr id="0" name=""/>
        <dsp:cNvSpPr/>
      </dsp:nvSpPr>
      <dsp:spPr>
        <a:xfrm>
          <a:off x="3254931" y="1885"/>
          <a:ext cx="1295874" cy="647937"/>
        </a:xfrm>
        <a:prstGeom prst="roundRect">
          <a:avLst/>
        </a:prstGeom>
        <a:solidFill>
          <a:srgbClr val="0070C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Institucional de Archivos de la Entidad -PINAR</a:t>
          </a:r>
        </a:p>
      </dsp:txBody>
      <dsp:txXfrm>
        <a:off x="3286561" y="33515"/>
        <a:ext cx="1232614" cy="584677"/>
      </dsp:txXfrm>
    </dsp:sp>
    <dsp:sp modelId="{E5A9FD22-D993-4E07-B2FA-125142407632}">
      <dsp:nvSpPr>
        <dsp:cNvPr id="0" name=""/>
        <dsp:cNvSpPr/>
      </dsp:nvSpPr>
      <dsp:spPr>
        <a:xfrm>
          <a:off x="4636621" y="450823"/>
          <a:ext cx="1295874" cy="647937"/>
        </a:xfrm>
        <a:prstGeom prst="roundRect">
          <a:avLst/>
        </a:prstGeom>
        <a:solidFill>
          <a:schemeClr val="tx1">
            <a:lumMod val="65000"/>
            <a:lumOff val="3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Anual de Adquisiciones</a:t>
          </a:r>
        </a:p>
      </dsp:txBody>
      <dsp:txXfrm>
        <a:off x="4668251" y="482453"/>
        <a:ext cx="1232614" cy="584677"/>
      </dsp:txXfrm>
    </dsp:sp>
    <dsp:sp modelId="{82197284-83CD-4BAE-AF8E-36414603B382}">
      <dsp:nvSpPr>
        <dsp:cNvPr id="0" name=""/>
        <dsp:cNvSpPr/>
      </dsp:nvSpPr>
      <dsp:spPr>
        <a:xfrm>
          <a:off x="5490552" y="1626159"/>
          <a:ext cx="1295874" cy="647937"/>
        </a:xfrm>
        <a:prstGeom prst="roundRect">
          <a:avLst/>
        </a:prstGeom>
        <a:solidFill>
          <a:schemeClr val="accent2">
            <a:lumMod val="7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Estratégico de Talento Humano</a:t>
          </a:r>
        </a:p>
      </dsp:txBody>
      <dsp:txXfrm>
        <a:off x="5522182" y="1657789"/>
        <a:ext cx="1232614" cy="584677"/>
      </dsp:txXfrm>
    </dsp:sp>
    <dsp:sp modelId="{9DEE77C1-0911-4AAA-9C46-B2C878933D91}">
      <dsp:nvSpPr>
        <dsp:cNvPr id="0" name=""/>
        <dsp:cNvSpPr/>
      </dsp:nvSpPr>
      <dsp:spPr>
        <a:xfrm>
          <a:off x="5490552" y="3078953"/>
          <a:ext cx="1295874" cy="647937"/>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Institucional de Capacitación</a:t>
          </a:r>
        </a:p>
      </dsp:txBody>
      <dsp:txXfrm>
        <a:off x="5522182" y="3110583"/>
        <a:ext cx="1232614" cy="584677"/>
      </dsp:txXfrm>
    </dsp:sp>
    <dsp:sp modelId="{54DA9ABE-D0B1-479F-A4E0-9E53F482C72F}">
      <dsp:nvSpPr>
        <dsp:cNvPr id="0" name=""/>
        <dsp:cNvSpPr/>
      </dsp:nvSpPr>
      <dsp:spPr>
        <a:xfrm>
          <a:off x="4636621" y="4254288"/>
          <a:ext cx="1295874" cy="647937"/>
        </a:xfrm>
        <a:prstGeom prst="round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de Incentivos Institucionales</a:t>
          </a:r>
        </a:p>
      </dsp:txBody>
      <dsp:txXfrm>
        <a:off x="4668251" y="4285918"/>
        <a:ext cx="1232614" cy="584677"/>
      </dsp:txXfrm>
    </dsp:sp>
    <dsp:sp modelId="{514CB1EF-2BAA-494B-983D-F0BC8C619997}">
      <dsp:nvSpPr>
        <dsp:cNvPr id="0" name=""/>
        <dsp:cNvSpPr/>
      </dsp:nvSpPr>
      <dsp:spPr>
        <a:xfrm>
          <a:off x="3254931" y="4703226"/>
          <a:ext cx="1295874" cy="647937"/>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de Trabajo Anual en Seguridad y Salud en el Trabajo</a:t>
          </a:r>
        </a:p>
      </dsp:txBody>
      <dsp:txXfrm>
        <a:off x="3286561" y="4734856"/>
        <a:ext cx="1232614" cy="584677"/>
      </dsp:txXfrm>
    </dsp:sp>
    <dsp:sp modelId="{C570BF92-CD3E-4FA4-B00E-634C67F858AA}">
      <dsp:nvSpPr>
        <dsp:cNvPr id="0" name=""/>
        <dsp:cNvSpPr/>
      </dsp:nvSpPr>
      <dsp:spPr>
        <a:xfrm>
          <a:off x="1873242" y="4254288"/>
          <a:ext cx="1295874" cy="647937"/>
        </a:xfrm>
        <a:prstGeom prst="roundRect">
          <a:avLst/>
        </a:prstGeom>
        <a:solidFill>
          <a:srgbClr val="7030A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Anticorrupción y de Atención al Ciudadano</a:t>
          </a:r>
        </a:p>
      </dsp:txBody>
      <dsp:txXfrm>
        <a:off x="1904872" y="4285918"/>
        <a:ext cx="1232614" cy="584677"/>
      </dsp:txXfrm>
    </dsp:sp>
    <dsp:sp modelId="{0992E236-FCF9-4C44-BE9E-54CCB1A77AF2}">
      <dsp:nvSpPr>
        <dsp:cNvPr id="0" name=""/>
        <dsp:cNvSpPr/>
      </dsp:nvSpPr>
      <dsp:spPr>
        <a:xfrm>
          <a:off x="1019311" y="3000374"/>
          <a:ext cx="1295874" cy="805094"/>
        </a:xfrm>
        <a:prstGeom prst="roundRect">
          <a:avLst/>
        </a:prstGeom>
        <a:solidFill>
          <a:srgbClr val="CC9900"/>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Estratégico de Tecnologías de la Información y las Comunicaciones - PETI</a:t>
          </a:r>
        </a:p>
      </dsp:txBody>
      <dsp:txXfrm>
        <a:off x="1058612" y="3039675"/>
        <a:ext cx="1217272" cy="726492"/>
      </dsp:txXfrm>
    </dsp:sp>
    <dsp:sp modelId="{99F351F6-D10B-4182-9C66-F933CF877766}">
      <dsp:nvSpPr>
        <dsp:cNvPr id="0" name=""/>
        <dsp:cNvSpPr/>
      </dsp:nvSpPr>
      <dsp:spPr>
        <a:xfrm>
          <a:off x="1019311" y="1562100"/>
          <a:ext cx="1295874" cy="776053"/>
        </a:xfrm>
        <a:prstGeom prst="roundRect">
          <a:avLst/>
        </a:prstGeom>
        <a:solidFill>
          <a:srgbClr val="0000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de Tratamiento de Riesgos de Seguridad y Privacidad de la Información</a:t>
          </a:r>
        </a:p>
      </dsp:txBody>
      <dsp:txXfrm>
        <a:off x="1057195" y="1599984"/>
        <a:ext cx="1220106" cy="700285"/>
      </dsp:txXfrm>
    </dsp:sp>
    <dsp:sp modelId="{5888514A-8046-4F41-8747-99AFC052722A}">
      <dsp:nvSpPr>
        <dsp:cNvPr id="0" name=""/>
        <dsp:cNvSpPr/>
      </dsp:nvSpPr>
      <dsp:spPr>
        <a:xfrm>
          <a:off x="1873242" y="450823"/>
          <a:ext cx="1295874" cy="647937"/>
        </a:xfrm>
        <a:prstGeom prst="round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41910" numCol="1" spcCol="1270" anchor="ctr" anchorCtr="0">
          <a:noAutofit/>
        </a:bodyPr>
        <a:lstStyle/>
        <a:p>
          <a:pPr marL="0" lvl="0" indent="0" algn="ctr" defTabSz="466725">
            <a:lnSpc>
              <a:spcPct val="90000"/>
            </a:lnSpc>
            <a:spcBef>
              <a:spcPct val="0"/>
            </a:spcBef>
            <a:spcAft>
              <a:spcPct val="35000"/>
            </a:spcAft>
            <a:buNone/>
          </a:pPr>
          <a:r>
            <a:rPr lang="es-ES" sz="1050" b="0" kern="1200"/>
            <a:t>Plan de Seguridad y Privacidad de la Información</a:t>
          </a:r>
        </a:p>
      </dsp:txBody>
      <dsp:txXfrm>
        <a:off x="1904872" y="482453"/>
        <a:ext cx="1232614" cy="58467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5415BBEC-8B41-4934-8AAF-0E402A3A8D59}">
      <dsp:nvSpPr>
        <dsp:cNvPr id="0" name=""/>
        <dsp:cNvSpPr/>
      </dsp:nvSpPr>
      <dsp:spPr>
        <a:xfrm>
          <a:off x="1230135" y="-5522"/>
          <a:ext cx="5345467" cy="5345467"/>
        </a:xfrm>
        <a:prstGeom prst="circularArrow">
          <a:avLst>
            <a:gd name="adj1" fmla="val 5274"/>
            <a:gd name="adj2" fmla="val 312630"/>
            <a:gd name="adj3" fmla="val 14232164"/>
            <a:gd name="adj4" fmla="val 17124659"/>
            <a:gd name="adj5" fmla="val 5477"/>
          </a:avLst>
        </a:prstGeom>
        <a:solidFill>
          <a:schemeClr val="accent2">
            <a:tint val="40000"/>
            <a:hueOff val="0"/>
            <a:satOff val="0"/>
            <a:lumOff val="0"/>
            <a:alphaOff val="0"/>
          </a:schemeClr>
        </a:solidFill>
        <a:ln>
          <a:noFill/>
        </a:ln>
        <a:effectLst/>
      </dsp:spPr>
      <dsp:style>
        <a:lnRef idx="0">
          <a:scrgbClr r="0" g="0" b="0"/>
        </a:lnRef>
        <a:fillRef idx="1">
          <a:scrgbClr r="0" g="0" b="0"/>
        </a:fillRef>
        <a:effectRef idx="0">
          <a:scrgbClr r="0" g="0" b="0"/>
        </a:effectRef>
        <a:fontRef idx="minor"/>
      </dsp:style>
    </dsp:sp>
    <dsp:sp modelId="{9051CD3F-DC50-42FF-A339-348CF5F9B568}">
      <dsp:nvSpPr>
        <dsp:cNvPr id="0" name=""/>
        <dsp:cNvSpPr/>
      </dsp:nvSpPr>
      <dsp:spPr>
        <a:xfrm>
          <a:off x="2889037" y="1062"/>
          <a:ext cx="2027662" cy="1013831"/>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COMPONENTE 1: GESTIÓN DE RIESGOS DE CORRUPCIÓN - MAPA DE RIESGOS DE CORRUPCIÓN.</a:t>
          </a:r>
        </a:p>
      </dsp:txBody>
      <dsp:txXfrm>
        <a:off x="2938528" y="50553"/>
        <a:ext cx="1928680" cy="914849"/>
      </dsp:txXfrm>
    </dsp:sp>
    <dsp:sp modelId="{7B5EE9CB-B893-4346-AB5A-2DDBF908EC7A}">
      <dsp:nvSpPr>
        <dsp:cNvPr id="0" name=""/>
        <dsp:cNvSpPr/>
      </dsp:nvSpPr>
      <dsp:spPr>
        <a:xfrm>
          <a:off x="4767054" y="1085336"/>
          <a:ext cx="2027662" cy="1013831"/>
        </a:xfrm>
        <a:prstGeom prst="roundRect">
          <a:avLst/>
        </a:prstGeom>
        <a:solidFill>
          <a:schemeClr val="accent3">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COMPONENTE 2: RACIONALIZACIÓN DE TRÁMITES.</a:t>
          </a:r>
        </a:p>
      </dsp:txBody>
      <dsp:txXfrm>
        <a:off x="4816545" y="1134827"/>
        <a:ext cx="1928680" cy="914849"/>
      </dsp:txXfrm>
    </dsp:sp>
    <dsp:sp modelId="{D5C79DFB-5AA0-4120-A6C5-5C929008656C}">
      <dsp:nvSpPr>
        <dsp:cNvPr id="0" name=""/>
        <dsp:cNvSpPr/>
      </dsp:nvSpPr>
      <dsp:spPr>
        <a:xfrm>
          <a:off x="4767054" y="3253882"/>
          <a:ext cx="2027662" cy="1013831"/>
        </a:xfrm>
        <a:prstGeom prst="roundRect">
          <a:avLst/>
        </a:prstGeom>
        <a:solidFill>
          <a:schemeClr val="accent4">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COMPONENTE 3: RENDICIÓN DE CUENTAS.</a:t>
          </a:r>
        </a:p>
      </dsp:txBody>
      <dsp:txXfrm>
        <a:off x="4816545" y="3303373"/>
        <a:ext cx="1928680" cy="914849"/>
      </dsp:txXfrm>
    </dsp:sp>
    <dsp:sp modelId="{020AE904-F5DD-405C-A784-AECCEB0C3C71}">
      <dsp:nvSpPr>
        <dsp:cNvPr id="0" name=""/>
        <dsp:cNvSpPr/>
      </dsp:nvSpPr>
      <dsp:spPr>
        <a:xfrm>
          <a:off x="2889037" y="4338155"/>
          <a:ext cx="2027662" cy="1013831"/>
        </a:xfrm>
        <a:prstGeom prst="roundRect">
          <a:avLst/>
        </a:prstGeom>
        <a:solidFill>
          <a:schemeClr val="accent5">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 COMPONENTE 4: MECANISMOS PARA MEJORAR LA ATENCIÓN AL CIUDADANO.</a:t>
          </a:r>
        </a:p>
      </dsp:txBody>
      <dsp:txXfrm>
        <a:off x="2938528" y="4387646"/>
        <a:ext cx="1928680" cy="914849"/>
      </dsp:txXfrm>
    </dsp:sp>
    <dsp:sp modelId="{4A740F51-CBD3-4345-A5F6-3931BC2BE29A}">
      <dsp:nvSpPr>
        <dsp:cNvPr id="0" name=""/>
        <dsp:cNvSpPr/>
      </dsp:nvSpPr>
      <dsp:spPr>
        <a:xfrm>
          <a:off x="1011021" y="3253882"/>
          <a:ext cx="2027662" cy="1013831"/>
        </a:xfrm>
        <a:prstGeom prst="roundRect">
          <a:avLst/>
        </a:prstGeom>
        <a:solidFill>
          <a:schemeClr val="accent6">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 COMPONENTE 5: MECANISMOS PARA LA TRANSPARENCIA Y ACCESO A LA INFORMACIÓN.</a:t>
          </a:r>
        </a:p>
      </dsp:txBody>
      <dsp:txXfrm>
        <a:off x="1060512" y="3303373"/>
        <a:ext cx="1928680" cy="914849"/>
      </dsp:txXfrm>
    </dsp:sp>
    <dsp:sp modelId="{F349DE25-E175-450E-BFFB-51C78091D193}">
      <dsp:nvSpPr>
        <dsp:cNvPr id="0" name=""/>
        <dsp:cNvSpPr/>
      </dsp:nvSpPr>
      <dsp:spPr>
        <a:xfrm>
          <a:off x="1011021" y="1085336"/>
          <a:ext cx="2027662" cy="1013831"/>
        </a:xfrm>
        <a:prstGeom prst="roundRect">
          <a:avLst/>
        </a:prstGeom>
        <a:solidFill>
          <a:schemeClr val="accent2">
            <a:hueOff val="0"/>
            <a:satOff val="0"/>
            <a:lumOff val="0"/>
            <a:alphaOff val="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9530" tIns="49530" rIns="49530" bIns="49530" numCol="1" spcCol="1270" anchor="ctr" anchorCtr="0">
          <a:noAutofit/>
        </a:bodyPr>
        <a:lstStyle/>
        <a:p>
          <a:pPr marL="0" lvl="0" indent="0" algn="ctr" defTabSz="577850">
            <a:lnSpc>
              <a:spcPct val="90000"/>
            </a:lnSpc>
            <a:spcBef>
              <a:spcPct val="0"/>
            </a:spcBef>
            <a:spcAft>
              <a:spcPct val="35000"/>
            </a:spcAft>
            <a:buNone/>
          </a:pPr>
          <a:r>
            <a:rPr lang="es-ES" sz="1300" kern="1200"/>
            <a:t> COMPONENTE 6: INICIATIVAS ADICIONALES.</a:t>
          </a:r>
        </a:p>
      </dsp:txBody>
      <dsp:txXfrm>
        <a:off x="1060512" y="1134827"/>
        <a:ext cx="1928680" cy="914849"/>
      </dsp:txXfrm>
    </dsp:sp>
  </dsp:spTree>
</dsp:drawing>
</file>

<file path=xl/diagrams/layout1.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layout2.xml><?xml version="1.0" encoding="utf-8"?>
<dgm:layoutDef xmlns:dgm="http://schemas.openxmlformats.org/drawingml/2006/diagram" xmlns:a="http://schemas.openxmlformats.org/drawingml/2006/main" uniqueId="urn:microsoft.com/office/officeart/2005/8/layout/cycle3">
  <dgm:title val=""/>
  <dgm:desc val=""/>
  <dgm:catLst>
    <dgm:cat type="cycle" pri="5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6" srcId="0" destId="1" srcOrd="0" destOrd="0"/>
        <dgm:cxn modelId="7" srcId="0" destId="2" srcOrd="1" destOrd="0"/>
        <dgm:cxn modelId="8" srcId="0" destId="3" srcOrd="2" destOrd="0"/>
        <dgm:cxn modelId="9" srcId="0" destId="4" srcOrd="3" destOrd="0"/>
        <dgm:cxn modelId="10" srcId="0" destId="5" srcOrd="4" destOrd="0"/>
      </dgm:cxnLst>
      <dgm:bg/>
      <dgm:whole/>
    </dgm:dataModel>
  </dgm:sampData>
  <dgm:styleData>
    <dgm:dataModel>
      <dgm:ptLst>
        <dgm:pt modelId="0" type="doc"/>
        <dgm:pt modelId="1"/>
        <dgm:pt modelId="2"/>
        <dgm:pt modelId="3"/>
      </dgm:ptLst>
      <dgm:cxnLst>
        <dgm:cxn modelId="4" srcId="0" destId="1" srcOrd="0" destOrd="0"/>
        <dgm:cxn modelId="5" srcId="0" destId="2" srcOrd="1" destOrd="0"/>
        <dgm:cxn modelId="6" srcId="0" destId="3" srcOrd="2" destOrd="0"/>
      </dgm:cxnLst>
      <dgm:bg/>
      <dgm:whole/>
    </dgm:dataModel>
  </dgm:styleData>
  <dgm:clrData>
    <dgm:dataModel>
      <dgm:ptLst>
        <dgm:pt modelId="0" type="doc"/>
        <dgm:pt modelId="1"/>
        <dgm:pt modelId="2"/>
        <dgm:pt modelId="3"/>
        <dgm:pt modelId="4"/>
        <dgm:pt modelId="5"/>
        <dgm:pt modelId="6"/>
      </dgm:ptLst>
      <dgm:cxnLst>
        <dgm:cxn modelId="7" srcId="0" destId="1" srcOrd="0" destOrd="0"/>
        <dgm:cxn modelId="8" srcId="0" destId="2" srcOrd="1" destOrd="0"/>
        <dgm:cxn modelId="9" srcId="0" destId="3" srcOrd="2" destOrd="0"/>
        <dgm:cxn modelId="10" srcId="0" destId="4" srcOrd="3" destOrd="0"/>
        <dgm:cxn modelId="11" srcId="0" destId="5" srcOrd="4" destOrd="0"/>
        <dgm:cxn modelId="12" srcId="0" destId="6" srcOrd="5" destOrd="0"/>
      </dgm:cxnLst>
      <dgm:bg/>
      <dgm:whole/>
    </dgm:dataModel>
  </dgm:clrData>
  <dgm:layoutNode name="Name0">
    <dgm:varLst>
      <dgm:dir/>
      <dgm:resizeHandles val="exact"/>
    </dgm:varLst>
    <dgm:choose name="Name1">
      <dgm:if name="Name2" axis="ch" ptType="node" func="cnt" op="equ" val="2">
        <dgm:alg type="composite">
          <dgm:param type="ar" val="0.9"/>
        </dgm:alg>
        <dgm:shape xmlns:r="http://schemas.openxmlformats.org/officeDocument/2006/relationships" r:blip="">
          <dgm:adjLst/>
        </dgm:shape>
        <dgm:presOf/>
        <dgm:constrLst>
          <dgm:constr type="primFontSz" for="ch" ptType="node" op="equ" val="65"/>
          <dgm:constr type="ctrX" for="ch" forName="node1" refType="w" fact="0.5"/>
          <dgm:constr type="t" for="ch" forName="node1"/>
          <dgm:constr type="w" for="ch" forName="node1" refType="w" fact="0.8"/>
          <dgm:constr type="h" for="ch" forName="node1" refType="w" refFor="ch" refForName="node1" fact="0.5"/>
          <dgm:constr type="ctrX" for="ch" forName="sibTrans" refType="w" fact="0.5"/>
          <dgm:constr type="t" for="ch" forName="sibTrans"/>
          <dgm:constr type="w" for="ch" forName="sibTrans" refType="w" fact="0.8"/>
          <dgm:constr type="h" for="ch" forName="sibTrans" refType="w" refFor="ch" refForName="node1" fact="0.5"/>
          <dgm:constr type="userA" for="ch" forName="sibTrans" refType="w" fact="1.07"/>
          <dgm:constr type="ctrX" for="ch" forName="node2" refType="w" fact="0.5"/>
          <dgm:constr type="b" for="ch" forName="node2" refType="h"/>
          <dgm:constr type="w" for="ch" forName="node2" refType="w" fact="0.8"/>
          <dgm:constr type="h" for="ch" forName="node2" refType="w" refFor="ch" refForName="node1" fact="0.5"/>
          <dgm:constr type="l" for="ch" forName="sp1"/>
          <dgm:constr type="t" for="ch" forName="sp1" refType="h" fact="0.5"/>
          <dgm:constr type="w" for="ch" forName="sp1" val="1"/>
          <dgm:constr type="h" for="ch" forName="sp1" val="1"/>
          <dgm:constr type="r" for="ch" forName="sp2" refType="w"/>
          <dgm:constr type="t" for="ch" forName="sp2" refType="h" fact="0.5"/>
          <dgm:constr type="w" for="ch" forName="sp2" val="1"/>
          <dgm:constr type="h" for="ch" forName="sp2" val="1"/>
        </dgm:constrLst>
        <dgm:ruleLst/>
      </dgm:if>
      <dgm:else name="Name3">
        <dgm:alg type="composite"/>
        <dgm:shape xmlns:r="http://schemas.openxmlformats.org/officeDocument/2006/relationships" r:blip="">
          <dgm:adjLst/>
        </dgm:shape>
        <dgm:presOf/>
        <dgm:constrLst>
          <dgm:constr type="primFontSz" for="ch" ptType="node" op="equ" val="65"/>
        </dgm:constrLst>
        <dgm:ruleLst/>
      </dgm:else>
    </dgm:choose>
    <dgm:choose name="Name4">
      <dgm:if name="Name5" axis="ch" ptType="node" func="cnt" op="equ" val="2">
        <dgm:layoutNode name="node1">
          <dgm:varLst>
            <dgm:bulletEnabled val="1"/>
          </dgm:varLst>
          <dgm:alg type="tx"/>
          <dgm:shape xmlns:r="http://schemas.openxmlformats.org/officeDocument/2006/relationships" type="roundRect" r:blip="">
            <dgm:adjLst/>
          </dgm:shape>
          <dgm:presOf axis="ch desOrSelf" ptType="node node" st="1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ibTrans" styleLbl="bgShp">
          <dgm:choose name="Name6">
            <dgm:if name="Name7" func="var" arg="dir" op="equ" val="norm">
              <dgm:alg type="conn">
                <dgm:param type="connRout" val="longCurve"/>
                <dgm:param type="begPts" val="midR"/>
                <dgm:param type="endPts" val="midL"/>
                <dgm:param type="dstNode" val="node1"/>
              </dgm:alg>
              <dgm:shape xmlns:r="http://schemas.openxmlformats.org/officeDocument/2006/relationships" type="conn" r:blip="" zOrderOff="-2">
                <dgm:adjLst/>
              </dgm:shape>
              <dgm:presOf axis="ch" ptType="sibTrans"/>
              <dgm:constrLst>
                <dgm:constr type="userA"/>
                <dgm:constr type="diam" refType="userA" fact="-1"/>
                <dgm:constr type="wArH" refType="userA" fact="0.05"/>
                <dgm:constr type="hArH" refType="userA" fact="0.1"/>
                <dgm:constr type="stemThick" refType="userA" fact="0.06"/>
                <dgm:constr type="begPad" refType="connDist" fact="-0.2"/>
                <dgm:constr type="endPad" refType="connDist" fact="0.05"/>
              </dgm:constrLst>
            </dgm:if>
            <dgm:else name="Name8">
              <dgm:alg type="conn">
                <dgm:param type="connRout" val="longCurve"/>
                <dgm:param type="begPts" val="midL"/>
                <dgm:param type="endPts" val="midR"/>
                <dgm:param type="dstNode" val="node1"/>
              </dgm:alg>
              <dgm:shape xmlns:r="http://schemas.openxmlformats.org/officeDocument/2006/relationships" type="conn" r:blip="" zOrderOff="-2">
                <dgm:adjLst/>
              </dgm:shape>
              <dgm:presOf axis="ch" ptType="sibTrans"/>
              <dgm:constrLst>
                <dgm:constr type="userA"/>
                <dgm:constr type="diam" refType="userA"/>
                <dgm:constr type="wArH" refType="userA" fact="0.05"/>
                <dgm:constr type="hArH" refType="userA" fact="0.1"/>
                <dgm:constr type="stemThick" refType="userA" fact="0.06"/>
                <dgm:constr type="begPad" refType="connDist" fact="-0.2"/>
                <dgm:constr type="endPad" refType="connDist" fact="0.05"/>
              </dgm:constrLst>
            </dgm:else>
          </dgm:choose>
          <dgm:ruleLst/>
        </dgm:layoutNode>
        <dgm:layoutNode name="node2">
          <dgm:varLst>
            <dgm:bulletEnabled val="1"/>
          </dgm:varLst>
          <dgm:alg type="tx"/>
          <dgm:shape xmlns:r="http://schemas.openxmlformats.org/officeDocument/2006/relationships" type="roundRect" r:blip="">
            <dgm:adjLst/>
          </dgm:shape>
          <dgm:presOf axis="ch desOrSelf" ptType="node node" st="2 1" cnt="1 0"/>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sp1">
          <dgm:alg type="sp"/>
          <dgm:shape xmlns:r="http://schemas.openxmlformats.org/officeDocument/2006/relationships" r:blip="">
            <dgm:adjLst/>
          </dgm:shape>
          <dgm:presOf/>
          <dgm:constrLst/>
          <dgm:ruleLst/>
        </dgm:layoutNode>
        <dgm:layoutNode name="sp2">
          <dgm:alg type="sp"/>
          <dgm:shape xmlns:r="http://schemas.openxmlformats.org/officeDocument/2006/relationships" r:blip="">
            <dgm:adjLst/>
          </dgm:shape>
          <dgm:presOf/>
          <dgm:constrLst/>
          <dgm:ruleLst/>
        </dgm:layoutNode>
      </dgm:if>
      <dgm:else name="Name9">
        <dgm:layoutNode name="cycle">
          <dgm:choose name="Name10">
            <dgm:if name="Name11" func="var" arg="dir" op="equ" val="norm">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fact="-1"/>
                <dgm:constr type="wArH" for="ch" ptType="sibTrans" refType="diam" op="equ" fact="0.05"/>
                <dgm:constr type="hArH" for="ch" ptType="sibTrans" refType="diam" op="equ" fact="0.1"/>
                <dgm:constr type="stemThick" for="ch" ptType="sibTrans" refType="diam" op="equ" fact="0.065"/>
                <dgm:constr type="primFontSz" for="ch" ptType="node" op="equ"/>
              </dgm:constrLst>
            </dgm:if>
            <dgm:else name="Name12">
              <dgm:alg type="cycle">
                <dgm:param type="stAng" val="0"/>
                <dgm:param type="spanAng" val="-360"/>
              </dgm:alg>
              <dgm:shape xmlns:r="http://schemas.openxmlformats.org/officeDocument/2006/relationships" r:blip="">
                <dgm:adjLst/>
              </dgm:shape>
              <dgm:presOf/>
              <dgm:constrLst>
                <dgm:constr type="diam" refType="w"/>
                <dgm:constr type="w" for="ch" ptType="node" refType="w"/>
                <dgm:constr type="sibSp" val="15"/>
                <dgm:constr type="userA" for="ch" ptType="sibTrans" refType="diam" op="equ"/>
                <dgm:constr type="wArH" for="ch" ptType="sibTrans" refType="diam" op="equ" fact="0.05"/>
                <dgm:constr type="hArH" for="ch" ptType="sibTrans" refType="diam" op="equ" fact="0.1"/>
                <dgm:constr type="stemThick" for="ch" ptType="sibTrans" refType="diam" op="equ" fact="0.065"/>
                <dgm:constr type="primFontSz" for="ch" ptType="node" op="equ"/>
              </dgm:constrLst>
            </dgm:else>
          </dgm:choose>
          <dgm:ruleLst/>
          <dgm:forEach name="nodesFirstNodeForEach" axis="ch" ptType="node" cnt="1">
            <dgm:layoutNode name="nodeFirstNode">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sibTransForEach" axis="followSib" ptType="sibTrans" cnt="1">
              <dgm:layoutNode name="sibTransFirstNode" styleLbl="bgShp">
                <dgm:choose name="Name13">
                  <dgm:if name="Name14" func="var" arg="dir" op="equ" val="norm">
                    <dgm:alg type="conn">
                      <dgm:param type="connRout" val="longCurve"/>
                      <dgm:param type="begPts" val="midR"/>
                      <dgm:param type="endPts" val="midL"/>
                      <dgm:param type="dstNode" val="nodeFirstNode"/>
                    </dgm:alg>
                  </dgm:if>
                  <dgm:else name="Name15">
                    <dgm:alg type="conn">
                      <dgm:param type="connRout" val="longCurve"/>
                      <dgm:param type="begPts" val="midL"/>
                      <dgm:param type="endPts" val="midR"/>
                      <dgm:param type="dstNode" val="nodeFirstNode"/>
                    </dgm:alg>
                  </dgm:else>
                </dgm:choose>
                <dgm:shape xmlns:r="http://schemas.openxmlformats.org/officeDocument/2006/relationships" type="conn" r:blip="" zOrderOff="-2">
                  <dgm:adjLst/>
                </dgm:shape>
                <dgm:presOf axis="self"/>
                <dgm:choose name="Name16">
                  <dgm:if name="Name17" axis="par ch" ptType="doc node" func="cnt" op="equ" val="3">
                    <dgm:constrLst>
                      <dgm:constr type="userA"/>
                      <dgm:constr type="diam" refType="userA" fact="1.01"/>
                      <dgm:constr type="begPad" refType="connDist" fact="-0.2"/>
                      <dgm:constr type="endPad" refType="connDist" fact="0.05"/>
                    </dgm:constrLst>
                  </dgm:if>
                  <dgm:if name="Name18" axis="par ch" ptType="doc node" func="cnt" op="equ" val="4">
                    <dgm:constrLst>
                      <dgm:constr type="userA"/>
                      <dgm:constr type="diam" refType="userA" fact="1.26"/>
                      <dgm:constr type="begPad" refType="connDist" fact="-0.2"/>
                      <dgm:constr type="endPad" refType="connDist" fact="0.05"/>
                    </dgm:constrLst>
                  </dgm:if>
                  <dgm:if name="Name19" axis="par ch" ptType="doc node" func="cnt" op="equ" val="5">
                    <dgm:constrLst>
                      <dgm:constr type="userA"/>
                      <dgm:constr type="diam" refType="userA" fact="1.04"/>
                      <dgm:constr type="begPad" refType="connDist" fact="-0.2"/>
                      <dgm:constr type="endPad" refType="connDist" fact="0.05"/>
                    </dgm:constrLst>
                  </dgm:if>
                  <dgm:if name="Name20" axis="par ch" ptType="doc node" func="cnt" op="equ" val="6">
                    <dgm:constrLst>
                      <dgm:constr type="userA"/>
                      <dgm:constr type="diam" refType="userA" fact="1.1"/>
                      <dgm:constr type="begPad" refType="connDist" fact="-0.2"/>
                      <dgm:constr type="endPad" refType="connDist" fact="0.05"/>
                    </dgm:constrLst>
                  </dgm:if>
                  <dgm:else name="Name21">
                    <dgm:constrLst>
                      <dgm:constr type="userA"/>
                      <dgm:constr type="diam" refType="userA" fact="1.04"/>
                      <dgm:constr type="begPad" refType="connDist" fact="-0.2"/>
                      <dgm:constr type="endPad" refType="connDist" fact="0.05"/>
                    </dgm:constrLst>
                  </dgm:else>
                </dgm:choose>
                <dgm:ruleLst/>
              </dgm:layoutNode>
            </dgm:forEach>
          </dgm:forEach>
          <dgm:forEach name="followingNodesForEach" axis="ch" ptType="node" st="2">
            <dgm:layoutNode name="nodeFollowingNodes">
              <dgm:varLst>
                <dgm:bulletEnabled val="1"/>
              </dgm:varLst>
              <dgm:alg type="tx"/>
              <dgm:shape xmlns:r="http://schemas.openxmlformats.org/officeDocument/2006/relationships" type="roundRect" r:blip="">
                <dgm:adjLst/>
              </dgm:shape>
              <dgm:presOf axis="desOrSelf" ptType="node"/>
              <dgm:constrLst>
                <dgm:constr type="h" refType="w" fact="0.5"/>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dgm:layoutNode>
      </dgm:else>
    </dgm:choose>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openxmlformats.org/officeDocument/2006/relationships/hyperlink" Target="#PAI!A1"/><Relationship Id="rId3" Type="http://schemas.openxmlformats.org/officeDocument/2006/relationships/diagramData" Target="../diagrams/data1.xml"/><Relationship Id="rId7" Type="http://schemas.microsoft.com/office/2007/relationships/diagramDrawing" Target="../diagrams/drawing1.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1.xml"/><Relationship Id="rId5" Type="http://schemas.openxmlformats.org/officeDocument/2006/relationships/diagramQuickStyle" Target="../diagrams/quickStyle1.xml"/><Relationship Id="rId4" Type="http://schemas.openxmlformats.org/officeDocument/2006/relationships/diagramLayout" Target="../diagrams/layout1.xml"/></Relationships>
</file>

<file path=xl/drawings/_rels/drawing10.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7.png"/><Relationship Id="rId5" Type="http://schemas.openxmlformats.org/officeDocument/2006/relationships/image" Target="../media/image4.svg"/><Relationship Id="rId4" Type="http://schemas.openxmlformats.org/officeDocument/2006/relationships/image" Target="../media/image3.png"/></Relationships>
</file>

<file path=xl/drawings/_rels/drawing11.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7.png"/><Relationship Id="rId5" Type="http://schemas.openxmlformats.org/officeDocument/2006/relationships/image" Target="../media/image4.svg"/><Relationship Id="rId4" Type="http://schemas.openxmlformats.org/officeDocument/2006/relationships/image" Target="../media/image3.png"/></Relationships>
</file>

<file path=xl/drawings/_rels/drawing12.xml.rels><?xml version="1.0" encoding="UTF-8" standalone="yes"?>
<Relationships xmlns="http://schemas.openxmlformats.org/package/2006/relationships"><Relationship Id="rId8" Type="http://schemas.openxmlformats.org/officeDocument/2006/relationships/hyperlink" Target="#'Integraci&#243;n PAI'!A1"/><Relationship Id="rId3" Type="http://schemas.openxmlformats.org/officeDocument/2006/relationships/diagramData" Target="../diagrams/data2.xml"/><Relationship Id="rId7" Type="http://schemas.microsoft.com/office/2007/relationships/diagramDrawing" Target="../diagrams/drawing2.xml"/><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diagramColors" Target="../diagrams/colors2.xml"/><Relationship Id="rId5" Type="http://schemas.openxmlformats.org/officeDocument/2006/relationships/diagramQuickStyle" Target="../diagrams/quickStyle2.xml"/><Relationship Id="rId10" Type="http://schemas.openxmlformats.org/officeDocument/2006/relationships/image" Target="../media/image4.svg"/><Relationship Id="rId4" Type="http://schemas.openxmlformats.org/officeDocument/2006/relationships/diagramLayout" Target="../diagrams/layout2.xml"/><Relationship Id="rId9" Type="http://schemas.openxmlformats.org/officeDocument/2006/relationships/image" Target="../media/image3.png"/></Relationships>
</file>

<file path=xl/drawings/_rels/drawing13.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4.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5.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6.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7.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8.xml.rels><?xml version="1.0" encoding="UTF-8" standalone="yes"?>
<Relationships xmlns="http://schemas.openxmlformats.org/package/2006/relationships"><Relationship Id="rId3" Type="http://schemas.openxmlformats.org/officeDocument/2006/relationships/hyperlink" Target="#PAAC!A1"/><Relationship Id="rId2" Type="http://schemas.openxmlformats.org/officeDocument/2006/relationships/image" Target="../media/image2.png"/><Relationship Id="rId1" Type="http://schemas.openxmlformats.org/officeDocument/2006/relationships/image" Target="../media/image8.png"/><Relationship Id="rId5" Type="http://schemas.openxmlformats.org/officeDocument/2006/relationships/image" Target="../media/image4.svg"/><Relationship Id="rId4" Type="http://schemas.openxmlformats.org/officeDocument/2006/relationships/image" Target="../media/image3.png"/></Relationships>
</file>

<file path=xl/drawings/_rels/drawing1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20.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image" Target="../media/image6.svg"/><Relationship Id="rId3" Type="http://schemas.openxmlformats.org/officeDocument/2006/relationships/hyperlink" Target="#'Integraci&#243;n PAI'!A1"/><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hyperlink" Target="https://community.secop.gov.co/Public/App/AnnualPurchasingPlanManagementPublic/Index?currentLanguage=en&amp;Page=login&amp;Country=CO&amp;SkinName=CCE" TargetMode="External"/><Relationship Id="rId5" Type="http://schemas.openxmlformats.org/officeDocument/2006/relationships/image" Target="../media/image4.sv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7.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8.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4.svg"/><Relationship Id="rId4" Type="http://schemas.openxmlformats.org/officeDocument/2006/relationships/image" Target="../media/image3.png"/></Relationships>
</file>

<file path=xl/drawings/_rels/drawing9.xml.rels><?xml version="1.0" encoding="UTF-8" standalone="yes"?>
<Relationships xmlns="http://schemas.openxmlformats.org/package/2006/relationships"><Relationship Id="rId3" Type="http://schemas.openxmlformats.org/officeDocument/2006/relationships/hyperlink" Target="#'Integraci&#243;n PAI'!A1"/><Relationship Id="rId2" Type="http://schemas.openxmlformats.org/officeDocument/2006/relationships/image" Target="../media/image2.png"/><Relationship Id="rId1" Type="http://schemas.openxmlformats.org/officeDocument/2006/relationships/image" Target="../media/image7.png"/><Relationship Id="rId5" Type="http://schemas.openxmlformats.org/officeDocument/2006/relationships/image" Target="../media/image4.sv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662940</xdr:colOff>
      <xdr:row>4</xdr:row>
      <xdr:rowOff>166370</xdr:rowOff>
    </xdr:to>
    <xdr:pic>
      <xdr:nvPicPr>
        <xdr:cNvPr id="16" name="Imagen 15">
          <a:extLst>
            <a:ext uri="{FF2B5EF4-FFF2-40B4-BE49-F238E27FC236}">
              <a16:creationId xmlns:a16="http://schemas.microsoft.com/office/drawing/2014/main" id="{9B62F791-1E19-486C-97C6-34021D92B9E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66675"/>
          <a:ext cx="615315" cy="823595"/>
        </a:xfrm>
        <a:prstGeom prst="rect">
          <a:avLst/>
        </a:prstGeom>
      </xdr:spPr>
    </xdr:pic>
    <xdr:clientData/>
  </xdr:twoCellAnchor>
  <xdr:twoCellAnchor editAs="oneCell">
    <xdr:from>
      <xdr:col>6</xdr:col>
      <xdr:colOff>600075</xdr:colOff>
      <xdr:row>1</xdr:row>
      <xdr:rowOff>76200</xdr:rowOff>
    </xdr:from>
    <xdr:to>
      <xdr:col>9</xdr:col>
      <xdr:colOff>121920</xdr:colOff>
      <xdr:row>3</xdr:row>
      <xdr:rowOff>48260</xdr:rowOff>
    </xdr:to>
    <xdr:pic>
      <xdr:nvPicPr>
        <xdr:cNvPr id="17" name="Imagen 16">
          <a:extLst>
            <a:ext uri="{FF2B5EF4-FFF2-40B4-BE49-F238E27FC236}">
              <a16:creationId xmlns:a16="http://schemas.microsoft.com/office/drawing/2014/main" id="{BB755595-EB5C-499A-8187-267D0B5B5B1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257175"/>
          <a:ext cx="2036445" cy="334010"/>
        </a:xfrm>
        <a:prstGeom prst="rect">
          <a:avLst/>
        </a:prstGeom>
        <a:noFill/>
        <a:ln>
          <a:noFill/>
        </a:ln>
      </xdr:spPr>
    </xdr:pic>
    <xdr:clientData/>
  </xdr:twoCellAnchor>
  <xdr:twoCellAnchor>
    <xdr:from>
      <xdr:col>0</xdr:col>
      <xdr:colOff>490538</xdr:colOff>
      <xdr:row>6</xdr:row>
      <xdr:rowOff>76200</xdr:rowOff>
    </xdr:from>
    <xdr:to>
      <xdr:col>9</xdr:col>
      <xdr:colOff>752476</xdr:colOff>
      <xdr:row>35</xdr:row>
      <xdr:rowOff>161925</xdr:rowOff>
    </xdr:to>
    <xdr:graphicFrame macro="">
      <xdr:nvGraphicFramePr>
        <xdr:cNvPr id="20" name="Diagrama 19">
          <a:extLst>
            <a:ext uri="{FF2B5EF4-FFF2-40B4-BE49-F238E27FC236}">
              <a16:creationId xmlns:a16="http://schemas.microsoft.com/office/drawing/2014/main" id="{DE9EE054-15A1-4604-A86A-498DB7BA625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9525</xdr:colOff>
      <xdr:row>16</xdr:row>
      <xdr:rowOff>57150</xdr:rowOff>
    </xdr:from>
    <xdr:to>
      <xdr:col>6</xdr:col>
      <xdr:colOff>666750</xdr:colOff>
      <xdr:row>26</xdr:row>
      <xdr:rowOff>104775</xdr:rowOff>
    </xdr:to>
    <xdr:sp macro="" textlink="">
      <xdr:nvSpPr>
        <xdr:cNvPr id="21" name="Rectángulo 20">
          <a:hlinkClick xmlns:r="http://schemas.openxmlformats.org/officeDocument/2006/relationships" r:id="rId8"/>
          <a:extLst>
            <a:ext uri="{FF2B5EF4-FFF2-40B4-BE49-F238E27FC236}">
              <a16:creationId xmlns:a16="http://schemas.microsoft.com/office/drawing/2014/main" id="{B6A8E208-B72A-472B-A57B-6FC6AB072F9D}"/>
            </a:ext>
          </a:extLst>
        </xdr:cNvPr>
        <xdr:cNvSpPr/>
      </xdr:nvSpPr>
      <xdr:spPr>
        <a:xfrm>
          <a:off x="3362325" y="2971800"/>
          <a:ext cx="2333625" cy="1857375"/>
        </a:xfrm>
        <a:prstGeom prst="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solidFill>
                <a:sysClr val="windowText" lastClr="000000"/>
              </a:solidFill>
              <a:effectLst/>
              <a:latin typeface="+mn-lt"/>
              <a:ea typeface="+mn-ea"/>
              <a:cs typeface="+mn-cs"/>
            </a:rPr>
            <a:t>Plan</a:t>
          </a:r>
          <a:r>
            <a:rPr lang="en-US" sz="2400" b="1" baseline="0">
              <a:solidFill>
                <a:sysClr val="windowText" lastClr="000000"/>
              </a:solidFill>
              <a:effectLst/>
              <a:latin typeface="+mn-lt"/>
              <a:ea typeface="+mn-ea"/>
              <a:cs typeface="+mn-cs"/>
            </a:rPr>
            <a:t> de Acción Institucional 2023</a:t>
          </a:r>
          <a:endParaRPr lang="en-US" sz="2400" b="1">
            <a:solidFill>
              <a:sysClr val="windowText" lastClr="000000"/>
            </a:solidFill>
            <a:effectLst/>
            <a:latin typeface="+mn-lt"/>
            <a:ea typeface="+mn-ea"/>
            <a:cs typeface="+mn-cs"/>
          </a:endParaRPr>
        </a:p>
        <a:p>
          <a:pPr algn="ctr"/>
          <a:endParaRPr lang="es-ES" sz="1800" b="0"/>
        </a:p>
      </xdr:txBody>
    </xdr:sp>
    <xdr:clientData/>
  </xdr:two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0</xdr:rowOff>
    </xdr:from>
    <xdr:ext cx="615315" cy="823595"/>
    <xdr:pic>
      <xdr:nvPicPr>
        <xdr:cNvPr id="2" name="Imagen 1">
          <a:extLst>
            <a:ext uri="{FF2B5EF4-FFF2-40B4-BE49-F238E27FC236}">
              <a16:creationId xmlns:a16="http://schemas.microsoft.com/office/drawing/2014/main" id="{1CC77C49-98DB-4CFC-A9DB-D9DA42387EAF}"/>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38200" y="0"/>
          <a:ext cx="615315" cy="823595"/>
        </a:xfrm>
        <a:prstGeom prst="rect">
          <a:avLst/>
        </a:prstGeom>
      </xdr:spPr>
    </xdr:pic>
    <xdr:clientData/>
  </xdr:oneCellAnchor>
  <xdr:oneCellAnchor>
    <xdr:from>
      <xdr:col>12</xdr:col>
      <xdr:colOff>504825</xdr:colOff>
      <xdr:row>1</xdr:row>
      <xdr:rowOff>9525</xdr:rowOff>
    </xdr:from>
    <xdr:ext cx="2035580" cy="334010"/>
    <xdr:pic>
      <xdr:nvPicPr>
        <xdr:cNvPr id="3" name="Imagen 2">
          <a:extLst>
            <a:ext uri="{FF2B5EF4-FFF2-40B4-BE49-F238E27FC236}">
              <a16:creationId xmlns:a16="http://schemas.microsoft.com/office/drawing/2014/main" id="{8BC87C9C-0A03-48B5-AC77-28FBBD606C1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0150" y="200025"/>
          <a:ext cx="2035580" cy="334010"/>
        </a:xfrm>
        <a:prstGeom prst="rect">
          <a:avLst/>
        </a:prstGeom>
        <a:noFill/>
        <a:ln>
          <a:noFill/>
        </a:ln>
      </xdr:spPr>
    </xdr:pic>
    <xdr:clientData/>
  </xdr:oneCellAnchor>
  <xdr:twoCellAnchor editAs="oneCell">
    <xdr:from>
      <xdr:col>14</xdr:col>
      <xdr:colOff>409575</xdr:colOff>
      <xdr:row>4</xdr:row>
      <xdr:rowOff>76200</xdr:rowOff>
    </xdr:from>
    <xdr:to>
      <xdr:col>15</xdr:col>
      <xdr:colOff>0</xdr:colOff>
      <xdr:row>6</xdr:row>
      <xdr:rowOff>117675</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E94261FC-A47D-428A-A895-6545241362FA}"/>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211300" y="838200"/>
          <a:ext cx="428625" cy="432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0</xdr:rowOff>
    </xdr:from>
    <xdr:ext cx="615315" cy="823595"/>
    <xdr:pic>
      <xdr:nvPicPr>
        <xdr:cNvPr id="2" name="Imagen 1">
          <a:extLst>
            <a:ext uri="{FF2B5EF4-FFF2-40B4-BE49-F238E27FC236}">
              <a16:creationId xmlns:a16="http://schemas.microsoft.com/office/drawing/2014/main" id="{5CDE2990-6E9E-4FEE-B1E6-4347E5D3A58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0"/>
          <a:ext cx="615315" cy="823595"/>
        </a:xfrm>
        <a:prstGeom prst="rect">
          <a:avLst/>
        </a:prstGeom>
      </xdr:spPr>
    </xdr:pic>
    <xdr:clientData/>
  </xdr:oneCellAnchor>
  <xdr:oneCellAnchor>
    <xdr:from>
      <xdr:col>12</xdr:col>
      <xdr:colOff>485775</xdr:colOff>
      <xdr:row>1</xdr:row>
      <xdr:rowOff>9525</xdr:rowOff>
    </xdr:from>
    <xdr:ext cx="2035580" cy="334010"/>
    <xdr:pic>
      <xdr:nvPicPr>
        <xdr:cNvPr id="3" name="Imagen 2">
          <a:extLst>
            <a:ext uri="{FF2B5EF4-FFF2-40B4-BE49-F238E27FC236}">
              <a16:creationId xmlns:a16="http://schemas.microsoft.com/office/drawing/2014/main" id="{470B2780-C084-4E2F-9742-8BB45A876B3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0" y="200025"/>
          <a:ext cx="2035580" cy="334010"/>
        </a:xfrm>
        <a:prstGeom prst="rect">
          <a:avLst/>
        </a:prstGeom>
        <a:noFill/>
        <a:ln>
          <a:noFill/>
        </a:ln>
      </xdr:spPr>
    </xdr:pic>
    <xdr:clientData/>
  </xdr:oneCellAnchor>
  <xdr:twoCellAnchor editAs="oneCell">
    <xdr:from>
      <xdr:col>14</xdr:col>
      <xdr:colOff>381000</xdr:colOff>
      <xdr:row>4</xdr:row>
      <xdr:rowOff>95250</xdr:rowOff>
    </xdr:from>
    <xdr:to>
      <xdr:col>14</xdr:col>
      <xdr:colOff>809625</xdr:colOff>
      <xdr:row>6</xdr:row>
      <xdr:rowOff>136725</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45F84903-CD70-43F3-9E8D-7729F0DC62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4725650" y="857250"/>
          <a:ext cx="428625" cy="432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47625</xdr:colOff>
      <xdr:row>0</xdr:row>
      <xdr:rowOff>66675</xdr:rowOff>
    </xdr:from>
    <xdr:to>
      <xdr:col>1</xdr:col>
      <xdr:colOff>662940</xdr:colOff>
      <xdr:row>4</xdr:row>
      <xdr:rowOff>166370</xdr:rowOff>
    </xdr:to>
    <xdr:pic>
      <xdr:nvPicPr>
        <xdr:cNvPr id="2" name="Imagen 1">
          <a:extLst>
            <a:ext uri="{FF2B5EF4-FFF2-40B4-BE49-F238E27FC236}">
              <a16:creationId xmlns:a16="http://schemas.microsoft.com/office/drawing/2014/main" id="{87343D63-92DB-446D-B217-08E78D9C99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5825" y="66675"/>
          <a:ext cx="615315" cy="823595"/>
        </a:xfrm>
        <a:prstGeom prst="rect">
          <a:avLst/>
        </a:prstGeom>
      </xdr:spPr>
    </xdr:pic>
    <xdr:clientData/>
  </xdr:twoCellAnchor>
  <xdr:twoCellAnchor editAs="oneCell">
    <xdr:from>
      <xdr:col>6</xdr:col>
      <xdr:colOff>600075</xdr:colOff>
      <xdr:row>1</xdr:row>
      <xdr:rowOff>76200</xdr:rowOff>
    </xdr:from>
    <xdr:to>
      <xdr:col>9</xdr:col>
      <xdr:colOff>121920</xdr:colOff>
      <xdr:row>3</xdr:row>
      <xdr:rowOff>48260</xdr:rowOff>
    </xdr:to>
    <xdr:pic>
      <xdr:nvPicPr>
        <xdr:cNvPr id="3" name="Imagen 2">
          <a:extLst>
            <a:ext uri="{FF2B5EF4-FFF2-40B4-BE49-F238E27FC236}">
              <a16:creationId xmlns:a16="http://schemas.microsoft.com/office/drawing/2014/main" id="{B0A38705-45E5-4BBB-95DB-610EEED42E4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629275" y="257175"/>
          <a:ext cx="2036445" cy="334010"/>
        </a:xfrm>
        <a:prstGeom prst="rect">
          <a:avLst/>
        </a:prstGeom>
        <a:noFill/>
        <a:ln>
          <a:noFill/>
        </a:ln>
      </xdr:spPr>
    </xdr:pic>
    <xdr:clientData/>
  </xdr:twoCellAnchor>
  <xdr:twoCellAnchor>
    <xdr:from>
      <xdr:col>0</xdr:col>
      <xdr:colOff>490538</xdr:colOff>
      <xdr:row>6</xdr:row>
      <xdr:rowOff>76200</xdr:rowOff>
    </xdr:from>
    <xdr:to>
      <xdr:col>9</xdr:col>
      <xdr:colOff>752476</xdr:colOff>
      <xdr:row>35</xdr:row>
      <xdr:rowOff>161925</xdr:rowOff>
    </xdr:to>
    <xdr:graphicFrame macro="">
      <xdr:nvGraphicFramePr>
        <xdr:cNvPr id="4" name="Diagrama 3">
          <a:extLst>
            <a:ext uri="{FF2B5EF4-FFF2-40B4-BE49-F238E27FC236}">
              <a16:creationId xmlns:a16="http://schemas.microsoft.com/office/drawing/2014/main" id="{7C233F9A-B505-403B-8F21-BFEE2C0499C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3" r:lo="rId4" r:qs="rId5" r:cs="rId6"/>
        </a:graphicData>
      </a:graphic>
    </xdr:graphicFrame>
    <xdr:clientData/>
  </xdr:twoCellAnchor>
  <xdr:twoCellAnchor>
    <xdr:from>
      <xdr:col>4</xdr:col>
      <xdr:colOff>9525</xdr:colOff>
      <xdr:row>16</xdr:row>
      <xdr:rowOff>57150</xdr:rowOff>
    </xdr:from>
    <xdr:to>
      <xdr:col>6</xdr:col>
      <xdr:colOff>666750</xdr:colOff>
      <xdr:row>26</xdr:row>
      <xdr:rowOff>104775</xdr:rowOff>
    </xdr:to>
    <xdr:sp macro="" textlink="">
      <xdr:nvSpPr>
        <xdr:cNvPr id="5" name="Rectángulo 4">
          <a:extLst>
            <a:ext uri="{FF2B5EF4-FFF2-40B4-BE49-F238E27FC236}">
              <a16:creationId xmlns:a16="http://schemas.microsoft.com/office/drawing/2014/main" id="{F79AC96A-F266-41FD-9D56-47F78732F71F}"/>
            </a:ext>
          </a:extLst>
        </xdr:cNvPr>
        <xdr:cNvSpPr/>
      </xdr:nvSpPr>
      <xdr:spPr>
        <a:xfrm>
          <a:off x="3362325" y="2971800"/>
          <a:ext cx="2333625" cy="1857375"/>
        </a:xfrm>
        <a:prstGeom prst="rect">
          <a:avLst/>
        </a:prstGeom>
        <a:noFill/>
        <a:ln>
          <a:noFill/>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ctr"/>
        <a:lstStyle/>
        <a:p>
          <a:pPr algn="ctr"/>
          <a:r>
            <a:rPr lang="en-US" sz="2400" b="1">
              <a:solidFill>
                <a:sysClr val="windowText" lastClr="000000"/>
              </a:solidFill>
              <a:effectLst/>
              <a:latin typeface="+mn-lt"/>
              <a:ea typeface="+mn-ea"/>
              <a:cs typeface="+mn-cs"/>
            </a:rPr>
            <a:t>Plan Anticorrupción y de Atención al Ciudadano</a:t>
          </a:r>
        </a:p>
        <a:p>
          <a:pPr algn="ctr"/>
          <a:endParaRPr lang="es-ES" sz="1800" b="0"/>
        </a:p>
      </xdr:txBody>
    </xdr:sp>
    <xdr:clientData/>
  </xdr:twoCellAnchor>
  <xdr:twoCellAnchor editAs="oneCell">
    <xdr:from>
      <xdr:col>8</xdr:col>
      <xdr:colOff>561975</xdr:colOff>
      <xdr:row>5</xdr:row>
      <xdr:rowOff>47625</xdr:rowOff>
    </xdr:from>
    <xdr:to>
      <xdr:col>9</xdr:col>
      <xdr:colOff>155775</xdr:colOff>
      <xdr:row>7</xdr:row>
      <xdr:rowOff>117675</xdr:rowOff>
    </xdr:to>
    <xdr:pic>
      <xdr:nvPicPr>
        <xdr:cNvPr id="6" name="Gráfico 5" descr="Círculo con flecha derecha">
          <a:hlinkClick xmlns:r="http://schemas.openxmlformats.org/officeDocument/2006/relationships" r:id="rId8"/>
          <a:extLst>
            <a:ext uri="{FF2B5EF4-FFF2-40B4-BE49-F238E27FC236}">
              <a16:creationId xmlns:a16="http://schemas.microsoft.com/office/drawing/2014/main" id="{12D2E796-5393-4833-8599-72151315C576}"/>
            </a:ext>
          </a:extLst>
        </xdr:cNvPr>
        <xdr:cNvPicPr>
          <a:picLocks noChangeAspect="1"/>
        </xdr:cNvPicPr>
      </xdr:nvPicPr>
      <xdr:blipFill>
        <a:blip xmlns:r="http://schemas.openxmlformats.org/officeDocument/2006/relationships" r:embed="rId9">
          <a:extLst>
            <a:ext uri="{28A0092B-C50C-407E-A947-70E740481C1C}">
              <a14:useLocalDpi xmlns:a14="http://schemas.microsoft.com/office/drawing/2010/main" val="0"/>
            </a:ext>
            <a:ext uri="{96DAC541-7B7A-43D3-8B79-37D633B846F1}">
              <asvg:svgBlip xmlns:asvg="http://schemas.microsoft.com/office/drawing/2016/SVG/main" r:embed="rId10"/>
            </a:ext>
          </a:extLst>
        </a:blip>
        <a:stretch>
          <a:fillRect/>
        </a:stretch>
      </xdr:blipFill>
      <xdr:spPr>
        <a:xfrm>
          <a:off x="7267575" y="952500"/>
          <a:ext cx="432000" cy="432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710044</xdr:colOff>
      <xdr:row>4</xdr:row>
      <xdr:rowOff>142691</xdr:rowOff>
    </xdr:to>
    <xdr:pic>
      <xdr:nvPicPr>
        <xdr:cNvPr id="2" name="Imagen 1">
          <a:extLst>
            <a:ext uri="{FF2B5EF4-FFF2-40B4-BE49-F238E27FC236}">
              <a16:creationId xmlns:a16="http://schemas.microsoft.com/office/drawing/2014/main" id="{231F80CB-7CC2-4CEB-809C-94519AE53294}"/>
            </a:ext>
          </a:extLst>
        </xdr:cNvPr>
        <xdr:cNvPicPr>
          <a:picLocks noChangeAspect="1"/>
        </xdr:cNvPicPr>
      </xdr:nvPicPr>
      <xdr:blipFill>
        <a:blip xmlns:r="http://schemas.openxmlformats.org/officeDocument/2006/relationships" r:embed="rId1"/>
        <a:stretch>
          <a:fillRect/>
        </a:stretch>
      </xdr:blipFill>
      <xdr:spPr>
        <a:xfrm>
          <a:off x="152400" y="0"/>
          <a:ext cx="710044" cy="952316"/>
        </a:xfrm>
        <a:prstGeom prst="rect">
          <a:avLst/>
        </a:prstGeom>
      </xdr:spPr>
    </xdr:pic>
    <xdr:clientData/>
  </xdr:twoCellAnchor>
  <xdr:twoCellAnchor editAs="oneCell">
    <xdr:from>
      <xdr:col>5</xdr:col>
      <xdr:colOff>923925</xdr:colOff>
      <xdr:row>0</xdr:row>
      <xdr:rowOff>66675</xdr:rowOff>
    </xdr:from>
    <xdr:to>
      <xdr:col>6</xdr:col>
      <xdr:colOff>1637260</xdr:colOff>
      <xdr:row>2</xdr:row>
      <xdr:rowOff>19685</xdr:rowOff>
    </xdr:to>
    <xdr:pic>
      <xdr:nvPicPr>
        <xdr:cNvPr id="3" name="Imagen 2">
          <a:extLst>
            <a:ext uri="{FF2B5EF4-FFF2-40B4-BE49-F238E27FC236}">
              <a16:creationId xmlns:a16="http://schemas.microsoft.com/office/drawing/2014/main" id="{8524CEB5-74A8-4660-8F17-A66A76C0045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182100" y="66675"/>
          <a:ext cx="2037310" cy="334010"/>
        </a:xfrm>
        <a:prstGeom prst="rect">
          <a:avLst/>
        </a:prstGeom>
        <a:noFill/>
        <a:ln>
          <a:noFill/>
        </a:ln>
      </xdr:spPr>
    </xdr:pic>
    <xdr:clientData/>
  </xdr:twoCellAnchor>
  <xdr:twoCellAnchor editAs="oneCell">
    <xdr:from>
      <xdr:col>6</xdr:col>
      <xdr:colOff>1447800</xdr:colOff>
      <xdr:row>2</xdr:row>
      <xdr:rowOff>104775</xdr:rowOff>
    </xdr:from>
    <xdr:to>
      <xdr:col>7</xdr:col>
      <xdr:colOff>22425</xdr:colOff>
      <xdr:row>4</xdr:row>
      <xdr:rowOff>108150</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7633E843-092F-4C9A-999B-E608D79AE3C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1029950" y="485775"/>
          <a:ext cx="432000" cy="432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114300</xdr:colOff>
      <xdr:row>0</xdr:row>
      <xdr:rowOff>104775</xdr:rowOff>
    </xdr:from>
    <xdr:to>
      <xdr:col>1</xdr:col>
      <xdr:colOff>668241</xdr:colOff>
      <xdr:row>4</xdr:row>
      <xdr:rowOff>38100</xdr:rowOff>
    </xdr:to>
    <xdr:pic>
      <xdr:nvPicPr>
        <xdr:cNvPr id="2" name="Imagen 1">
          <a:extLst>
            <a:ext uri="{FF2B5EF4-FFF2-40B4-BE49-F238E27FC236}">
              <a16:creationId xmlns:a16="http://schemas.microsoft.com/office/drawing/2014/main" id="{D6C1C385-AE3B-43AF-9A15-8BF1102095D8}"/>
            </a:ext>
          </a:extLst>
        </xdr:cNvPr>
        <xdr:cNvPicPr>
          <a:picLocks noChangeAspect="1"/>
        </xdr:cNvPicPr>
      </xdr:nvPicPr>
      <xdr:blipFill>
        <a:blip xmlns:r="http://schemas.openxmlformats.org/officeDocument/2006/relationships" r:embed="rId1"/>
        <a:stretch>
          <a:fillRect/>
        </a:stretch>
      </xdr:blipFill>
      <xdr:spPr>
        <a:xfrm>
          <a:off x="266700" y="104775"/>
          <a:ext cx="553941" cy="742950"/>
        </a:xfrm>
        <a:prstGeom prst="rect">
          <a:avLst/>
        </a:prstGeom>
      </xdr:spPr>
    </xdr:pic>
    <xdr:clientData/>
  </xdr:twoCellAnchor>
  <xdr:twoCellAnchor editAs="oneCell">
    <xdr:from>
      <xdr:col>5</xdr:col>
      <xdr:colOff>885825</xdr:colOff>
      <xdr:row>0</xdr:row>
      <xdr:rowOff>85725</xdr:rowOff>
    </xdr:from>
    <xdr:to>
      <xdr:col>6</xdr:col>
      <xdr:colOff>1599160</xdr:colOff>
      <xdr:row>2</xdr:row>
      <xdr:rowOff>38735</xdr:rowOff>
    </xdr:to>
    <xdr:pic>
      <xdr:nvPicPr>
        <xdr:cNvPr id="3" name="Imagen 2">
          <a:extLst>
            <a:ext uri="{FF2B5EF4-FFF2-40B4-BE49-F238E27FC236}">
              <a16:creationId xmlns:a16="http://schemas.microsoft.com/office/drawing/2014/main" id="{8AAF5A49-5052-4B81-8D69-83D01E1CD2F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05925" y="85725"/>
          <a:ext cx="2037310" cy="334010"/>
        </a:xfrm>
        <a:prstGeom prst="rect">
          <a:avLst/>
        </a:prstGeom>
        <a:noFill/>
        <a:ln>
          <a:noFill/>
        </a:ln>
      </xdr:spPr>
    </xdr:pic>
    <xdr:clientData/>
  </xdr:twoCellAnchor>
  <xdr:twoCellAnchor editAs="oneCell">
    <xdr:from>
      <xdr:col>6</xdr:col>
      <xdr:colOff>1228725</xdr:colOff>
      <xdr:row>2</xdr:row>
      <xdr:rowOff>95250</xdr:rowOff>
    </xdr:from>
    <xdr:to>
      <xdr:col>7</xdr:col>
      <xdr:colOff>41475</xdr:colOff>
      <xdr:row>4</xdr:row>
      <xdr:rowOff>98625</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4A76D18E-E7F5-4BF3-989B-746AC7B299E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972800" y="476250"/>
          <a:ext cx="432000" cy="432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710044</xdr:colOff>
      <xdr:row>4</xdr:row>
      <xdr:rowOff>142691</xdr:rowOff>
    </xdr:to>
    <xdr:pic>
      <xdr:nvPicPr>
        <xdr:cNvPr id="2" name="Imagen 1">
          <a:extLst>
            <a:ext uri="{FF2B5EF4-FFF2-40B4-BE49-F238E27FC236}">
              <a16:creationId xmlns:a16="http://schemas.microsoft.com/office/drawing/2014/main" id="{02918DCC-01D2-4931-B38A-863680F213A2}"/>
            </a:ext>
          </a:extLst>
        </xdr:cNvPr>
        <xdr:cNvPicPr>
          <a:picLocks noChangeAspect="1"/>
        </xdr:cNvPicPr>
      </xdr:nvPicPr>
      <xdr:blipFill>
        <a:blip xmlns:r="http://schemas.openxmlformats.org/officeDocument/2006/relationships" r:embed="rId1"/>
        <a:stretch>
          <a:fillRect/>
        </a:stretch>
      </xdr:blipFill>
      <xdr:spPr>
        <a:xfrm>
          <a:off x="152400" y="0"/>
          <a:ext cx="710044" cy="952316"/>
        </a:xfrm>
        <a:prstGeom prst="rect">
          <a:avLst/>
        </a:prstGeom>
      </xdr:spPr>
    </xdr:pic>
    <xdr:clientData/>
  </xdr:twoCellAnchor>
  <xdr:twoCellAnchor editAs="oneCell">
    <xdr:from>
      <xdr:col>5</xdr:col>
      <xdr:colOff>866775</xdr:colOff>
      <xdr:row>0</xdr:row>
      <xdr:rowOff>76200</xdr:rowOff>
    </xdr:from>
    <xdr:to>
      <xdr:col>6</xdr:col>
      <xdr:colOff>1580110</xdr:colOff>
      <xdr:row>2</xdr:row>
      <xdr:rowOff>29210</xdr:rowOff>
    </xdr:to>
    <xdr:pic>
      <xdr:nvPicPr>
        <xdr:cNvPr id="3" name="Imagen 2">
          <a:extLst>
            <a:ext uri="{FF2B5EF4-FFF2-40B4-BE49-F238E27FC236}">
              <a16:creationId xmlns:a16="http://schemas.microsoft.com/office/drawing/2014/main" id="{CDC1C946-F22B-4D06-A877-DA1C7A887E88}"/>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620125" y="76200"/>
          <a:ext cx="2037310" cy="334010"/>
        </a:xfrm>
        <a:prstGeom prst="rect">
          <a:avLst/>
        </a:prstGeom>
        <a:noFill/>
        <a:ln>
          <a:noFill/>
        </a:ln>
      </xdr:spPr>
    </xdr:pic>
    <xdr:clientData/>
  </xdr:twoCellAnchor>
  <xdr:twoCellAnchor editAs="oneCell">
    <xdr:from>
      <xdr:col>6</xdr:col>
      <xdr:colOff>1190625</xdr:colOff>
      <xdr:row>2</xdr:row>
      <xdr:rowOff>85725</xdr:rowOff>
    </xdr:from>
    <xdr:to>
      <xdr:col>7</xdr:col>
      <xdr:colOff>3375</xdr:colOff>
      <xdr:row>4</xdr:row>
      <xdr:rowOff>89100</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DC431C3E-24E8-43F8-8B8C-9F742E1A220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267950" y="466725"/>
          <a:ext cx="432000" cy="432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710044</xdr:colOff>
      <xdr:row>4</xdr:row>
      <xdr:rowOff>142691</xdr:rowOff>
    </xdr:to>
    <xdr:pic>
      <xdr:nvPicPr>
        <xdr:cNvPr id="2" name="Imagen 1">
          <a:extLst>
            <a:ext uri="{FF2B5EF4-FFF2-40B4-BE49-F238E27FC236}">
              <a16:creationId xmlns:a16="http://schemas.microsoft.com/office/drawing/2014/main" id="{678DC1F4-F400-4613-A0E5-B73799FD06A2}"/>
            </a:ext>
          </a:extLst>
        </xdr:cNvPr>
        <xdr:cNvPicPr>
          <a:picLocks noChangeAspect="1"/>
        </xdr:cNvPicPr>
      </xdr:nvPicPr>
      <xdr:blipFill>
        <a:blip xmlns:r="http://schemas.openxmlformats.org/officeDocument/2006/relationships" r:embed="rId1"/>
        <a:stretch>
          <a:fillRect/>
        </a:stretch>
      </xdr:blipFill>
      <xdr:spPr>
        <a:xfrm>
          <a:off x="152400" y="0"/>
          <a:ext cx="710044" cy="952316"/>
        </a:xfrm>
        <a:prstGeom prst="rect">
          <a:avLst/>
        </a:prstGeom>
      </xdr:spPr>
    </xdr:pic>
    <xdr:clientData/>
  </xdr:twoCellAnchor>
  <xdr:twoCellAnchor editAs="oneCell">
    <xdr:from>
      <xdr:col>5</xdr:col>
      <xdr:colOff>914400</xdr:colOff>
      <xdr:row>0</xdr:row>
      <xdr:rowOff>66675</xdr:rowOff>
    </xdr:from>
    <xdr:to>
      <xdr:col>7</xdr:col>
      <xdr:colOff>8485</xdr:colOff>
      <xdr:row>2</xdr:row>
      <xdr:rowOff>19685</xdr:rowOff>
    </xdr:to>
    <xdr:pic>
      <xdr:nvPicPr>
        <xdr:cNvPr id="3" name="Imagen 2">
          <a:extLst>
            <a:ext uri="{FF2B5EF4-FFF2-40B4-BE49-F238E27FC236}">
              <a16:creationId xmlns:a16="http://schemas.microsoft.com/office/drawing/2014/main" id="{7DA1696F-328C-4FDB-A6D6-48D49D11C19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34500" y="66675"/>
          <a:ext cx="2037310" cy="334010"/>
        </a:xfrm>
        <a:prstGeom prst="rect">
          <a:avLst/>
        </a:prstGeom>
        <a:noFill/>
        <a:ln>
          <a:noFill/>
        </a:ln>
      </xdr:spPr>
    </xdr:pic>
    <xdr:clientData/>
  </xdr:twoCellAnchor>
  <xdr:twoCellAnchor editAs="oneCell">
    <xdr:from>
      <xdr:col>6</xdr:col>
      <xdr:colOff>1219200</xdr:colOff>
      <xdr:row>2</xdr:row>
      <xdr:rowOff>104775</xdr:rowOff>
    </xdr:from>
    <xdr:to>
      <xdr:col>7</xdr:col>
      <xdr:colOff>31950</xdr:colOff>
      <xdr:row>4</xdr:row>
      <xdr:rowOff>108150</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18C2DA5A-10E8-42D4-94FB-BC608CA460C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963275" y="485775"/>
          <a:ext cx="432000" cy="432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710044</xdr:colOff>
      <xdr:row>4</xdr:row>
      <xdr:rowOff>142691</xdr:rowOff>
    </xdr:to>
    <xdr:pic>
      <xdr:nvPicPr>
        <xdr:cNvPr id="2" name="Imagen 1">
          <a:extLst>
            <a:ext uri="{FF2B5EF4-FFF2-40B4-BE49-F238E27FC236}">
              <a16:creationId xmlns:a16="http://schemas.microsoft.com/office/drawing/2014/main" id="{F2182458-5D59-42A1-9DAC-971F9BC8ABEE}"/>
            </a:ext>
          </a:extLst>
        </xdr:cNvPr>
        <xdr:cNvPicPr>
          <a:picLocks noChangeAspect="1"/>
        </xdr:cNvPicPr>
      </xdr:nvPicPr>
      <xdr:blipFill>
        <a:blip xmlns:r="http://schemas.openxmlformats.org/officeDocument/2006/relationships" r:embed="rId1"/>
        <a:stretch>
          <a:fillRect/>
        </a:stretch>
      </xdr:blipFill>
      <xdr:spPr>
        <a:xfrm>
          <a:off x="152400" y="0"/>
          <a:ext cx="710044" cy="952316"/>
        </a:xfrm>
        <a:prstGeom prst="rect">
          <a:avLst/>
        </a:prstGeom>
      </xdr:spPr>
    </xdr:pic>
    <xdr:clientData/>
  </xdr:twoCellAnchor>
  <xdr:twoCellAnchor editAs="oneCell">
    <xdr:from>
      <xdr:col>5</xdr:col>
      <xdr:colOff>904875</xdr:colOff>
      <xdr:row>0</xdr:row>
      <xdr:rowOff>66675</xdr:rowOff>
    </xdr:from>
    <xdr:to>
      <xdr:col>6</xdr:col>
      <xdr:colOff>1618210</xdr:colOff>
      <xdr:row>2</xdr:row>
      <xdr:rowOff>19685</xdr:rowOff>
    </xdr:to>
    <xdr:pic>
      <xdr:nvPicPr>
        <xdr:cNvPr id="3" name="Imagen 2">
          <a:extLst>
            <a:ext uri="{FF2B5EF4-FFF2-40B4-BE49-F238E27FC236}">
              <a16:creationId xmlns:a16="http://schemas.microsoft.com/office/drawing/2014/main" id="{F4561A84-C627-4466-AC35-6AA8DD5869A6}"/>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324975" y="66675"/>
          <a:ext cx="2037310" cy="334010"/>
        </a:xfrm>
        <a:prstGeom prst="rect">
          <a:avLst/>
        </a:prstGeom>
        <a:noFill/>
        <a:ln>
          <a:noFill/>
        </a:ln>
      </xdr:spPr>
    </xdr:pic>
    <xdr:clientData/>
  </xdr:twoCellAnchor>
  <xdr:twoCellAnchor editAs="oneCell">
    <xdr:from>
      <xdr:col>6</xdr:col>
      <xdr:colOff>1228725</xdr:colOff>
      <xdr:row>2</xdr:row>
      <xdr:rowOff>104775</xdr:rowOff>
    </xdr:from>
    <xdr:to>
      <xdr:col>7</xdr:col>
      <xdr:colOff>41475</xdr:colOff>
      <xdr:row>4</xdr:row>
      <xdr:rowOff>108150</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926BD4BC-D92E-4C18-808B-B5E53C4F04A9}"/>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0972800" y="485775"/>
          <a:ext cx="432000" cy="432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405244</xdr:colOff>
      <xdr:row>4</xdr:row>
      <xdr:rowOff>142691</xdr:rowOff>
    </xdr:to>
    <xdr:pic>
      <xdr:nvPicPr>
        <xdr:cNvPr id="2" name="Imagen 1">
          <a:extLst>
            <a:ext uri="{FF2B5EF4-FFF2-40B4-BE49-F238E27FC236}">
              <a16:creationId xmlns:a16="http://schemas.microsoft.com/office/drawing/2014/main" id="{5D411BDF-6517-4A5A-AA24-94D2FF04A38E}"/>
            </a:ext>
          </a:extLst>
        </xdr:cNvPr>
        <xdr:cNvPicPr>
          <a:picLocks noChangeAspect="1"/>
        </xdr:cNvPicPr>
      </xdr:nvPicPr>
      <xdr:blipFill>
        <a:blip xmlns:r="http://schemas.openxmlformats.org/officeDocument/2006/relationships" r:embed="rId1"/>
        <a:stretch>
          <a:fillRect/>
        </a:stretch>
      </xdr:blipFill>
      <xdr:spPr>
        <a:xfrm>
          <a:off x="152400" y="0"/>
          <a:ext cx="710044" cy="952316"/>
        </a:xfrm>
        <a:prstGeom prst="rect">
          <a:avLst/>
        </a:prstGeom>
      </xdr:spPr>
    </xdr:pic>
    <xdr:clientData/>
  </xdr:twoCellAnchor>
  <xdr:twoCellAnchor editAs="oneCell">
    <xdr:from>
      <xdr:col>4</xdr:col>
      <xdr:colOff>866775</xdr:colOff>
      <xdr:row>0</xdr:row>
      <xdr:rowOff>66675</xdr:rowOff>
    </xdr:from>
    <xdr:to>
      <xdr:col>5</xdr:col>
      <xdr:colOff>1580110</xdr:colOff>
      <xdr:row>2</xdr:row>
      <xdr:rowOff>19685</xdr:rowOff>
    </xdr:to>
    <xdr:pic>
      <xdr:nvPicPr>
        <xdr:cNvPr id="3" name="Imagen 2">
          <a:extLst>
            <a:ext uri="{FF2B5EF4-FFF2-40B4-BE49-F238E27FC236}">
              <a16:creationId xmlns:a16="http://schemas.microsoft.com/office/drawing/2014/main" id="{017311E6-B19B-4E0D-A022-86CAA3D1EFB3}"/>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153275" y="66675"/>
          <a:ext cx="2037310" cy="334010"/>
        </a:xfrm>
        <a:prstGeom prst="rect">
          <a:avLst/>
        </a:prstGeom>
        <a:noFill/>
        <a:ln>
          <a:noFill/>
        </a:ln>
      </xdr:spPr>
    </xdr:pic>
    <xdr:clientData/>
  </xdr:twoCellAnchor>
  <xdr:twoCellAnchor editAs="oneCell">
    <xdr:from>
      <xdr:col>5</xdr:col>
      <xdr:colOff>1181100</xdr:colOff>
      <xdr:row>2</xdr:row>
      <xdr:rowOff>76200</xdr:rowOff>
    </xdr:from>
    <xdr:to>
      <xdr:col>5</xdr:col>
      <xdr:colOff>1613100</xdr:colOff>
      <xdr:row>4</xdr:row>
      <xdr:rowOff>79575</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B5E0C833-9380-463F-8D86-7A86455D1BE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791575" y="457200"/>
          <a:ext cx="432000" cy="432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615315</xdr:colOff>
      <xdr:row>4</xdr:row>
      <xdr:rowOff>118745</xdr:rowOff>
    </xdr:to>
    <xdr:pic>
      <xdr:nvPicPr>
        <xdr:cNvPr id="5" name="Imagen 4">
          <a:extLst>
            <a:ext uri="{FF2B5EF4-FFF2-40B4-BE49-F238E27FC236}">
              <a16:creationId xmlns:a16="http://schemas.microsoft.com/office/drawing/2014/main" id="{CA09FC81-0C6E-4FAD-B944-3BA247F4B8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61925" y="57150"/>
          <a:ext cx="615315" cy="823595"/>
        </a:xfrm>
        <a:prstGeom prst="rect">
          <a:avLst/>
        </a:prstGeom>
      </xdr:spPr>
    </xdr:pic>
    <xdr:clientData/>
  </xdr:twoCellAnchor>
  <xdr:twoCellAnchor editAs="oneCell">
    <xdr:from>
      <xdr:col>1</xdr:col>
      <xdr:colOff>1895475</xdr:colOff>
      <xdr:row>1</xdr:row>
      <xdr:rowOff>66675</xdr:rowOff>
    </xdr:from>
    <xdr:to>
      <xdr:col>1</xdr:col>
      <xdr:colOff>3924300</xdr:colOff>
      <xdr:row>3</xdr:row>
      <xdr:rowOff>19685</xdr:rowOff>
    </xdr:to>
    <xdr:pic>
      <xdr:nvPicPr>
        <xdr:cNvPr id="6" name="Imagen 5">
          <a:extLst>
            <a:ext uri="{FF2B5EF4-FFF2-40B4-BE49-F238E27FC236}">
              <a16:creationId xmlns:a16="http://schemas.microsoft.com/office/drawing/2014/main" id="{1B20594D-FA36-4FEF-809F-1E053C277A3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33600" y="257175"/>
          <a:ext cx="2028825" cy="33401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57150</xdr:colOff>
      <xdr:row>0</xdr:row>
      <xdr:rowOff>57150</xdr:rowOff>
    </xdr:from>
    <xdr:to>
      <xdr:col>1</xdr:col>
      <xdr:colOff>672465</xdr:colOff>
      <xdr:row>4</xdr:row>
      <xdr:rowOff>118745</xdr:rowOff>
    </xdr:to>
    <xdr:pic>
      <xdr:nvPicPr>
        <xdr:cNvPr id="5" name="Imagen 4">
          <a:extLst>
            <a:ext uri="{FF2B5EF4-FFF2-40B4-BE49-F238E27FC236}">
              <a16:creationId xmlns:a16="http://schemas.microsoft.com/office/drawing/2014/main" id="{FACB47ED-20FB-4B79-820F-5FDF5B4176D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7150"/>
          <a:ext cx="615315" cy="823595"/>
        </a:xfrm>
        <a:prstGeom prst="rect">
          <a:avLst/>
        </a:prstGeom>
      </xdr:spPr>
    </xdr:pic>
    <xdr:clientData/>
  </xdr:twoCellAnchor>
  <xdr:twoCellAnchor editAs="oneCell">
    <xdr:from>
      <xdr:col>11</xdr:col>
      <xdr:colOff>333375</xdr:colOff>
      <xdr:row>1</xdr:row>
      <xdr:rowOff>47625</xdr:rowOff>
    </xdr:from>
    <xdr:to>
      <xdr:col>12</xdr:col>
      <xdr:colOff>1047750</xdr:colOff>
      <xdr:row>3</xdr:row>
      <xdr:rowOff>635</xdr:rowOff>
    </xdr:to>
    <xdr:pic>
      <xdr:nvPicPr>
        <xdr:cNvPr id="6" name="Imagen 5">
          <a:extLst>
            <a:ext uri="{FF2B5EF4-FFF2-40B4-BE49-F238E27FC236}">
              <a16:creationId xmlns:a16="http://schemas.microsoft.com/office/drawing/2014/main" id="{0F6E37A7-F29C-4B15-96A5-E44C3BDCB865}"/>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77875" y="238125"/>
          <a:ext cx="2028825" cy="334010"/>
        </a:xfrm>
        <a:prstGeom prst="rect">
          <a:avLst/>
        </a:prstGeom>
        <a:noFill/>
        <a:ln>
          <a:noFill/>
        </a:ln>
      </xdr:spPr>
    </xdr:pic>
    <xdr:clientData/>
  </xdr:twoCellAnchor>
  <xdr:twoCellAnchor editAs="oneCell">
    <xdr:from>
      <xdr:col>12</xdr:col>
      <xdr:colOff>600075</xdr:colOff>
      <xdr:row>4</xdr:row>
      <xdr:rowOff>114300</xdr:rowOff>
    </xdr:from>
    <xdr:to>
      <xdr:col>12</xdr:col>
      <xdr:colOff>1028700</xdr:colOff>
      <xdr:row>6</xdr:row>
      <xdr:rowOff>155775</xdr:rowOff>
    </xdr:to>
    <xdr:pic>
      <xdr:nvPicPr>
        <xdr:cNvPr id="20" name="Gráfico 19" descr="Círculo con flecha derecha">
          <a:hlinkClick xmlns:r="http://schemas.openxmlformats.org/officeDocument/2006/relationships" r:id="rId3"/>
          <a:extLst>
            <a:ext uri="{FF2B5EF4-FFF2-40B4-BE49-F238E27FC236}">
              <a16:creationId xmlns:a16="http://schemas.microsoft.com/office/drawing/2014/main" id="{81BFDEEE-B842-4910-BBF8-2D9ADA7B9E9F}"/>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5240000" y="876300"/>
          <a:ext cx="428625" cy="432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615315</xdr:colOff>
      <xdr:row>4</xdr:row>
      <xdr:rowOff>61595</xdr:rowOff>
    </xdr:to>
    <xdr:pic>
      <xdr:nvPicPr>
        <xdr:cNvPr id="2" name="Imagen 1">
          <a:extLst>
            <a:ext uri="{FF2B5EF4-FFF2-40B4-BE49-F238E27FC236}">
              <a16:creationId xmlns:a16="http://schemas.microsoft.com/office/drawing/2014/main" id="{E9919B8A-AAC8-41E0-9378-1EEAE75C02F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5315" cy="823595"/>
        </a:xfrm>
        <a:prstGeom prst="rect">
          <a:avLst/>
        </a:prstGeom>
      </xdr:spPr>
    </xdr:pic>
    <xdr:clientData/>
  </xdr:twoCellAnchor>
  <xdr:twoCellAnchor editAs="oneCell">
    <xdr:from>
      <xdr:col>2</xdr:col>
      <xdr:colOff>47625</xdr:colOff>
      <xdr:row>1</xdr:row>
      <xdr:rowOff>9525</xdr:rowOff>
    </xdr:from>
    <xdr:to>
      <xdr:col>3</xdr:col>
      <xdr:colOff>741045</xdr:colOff>
      <xdr:row>2</xdr:row>
      <xdr:rowOff>153035</xdr:rowOff>
    </xdr:to>
    <xdr:pic>
      <xdr:nvPicPr>
        <xdr:cNvPr id="3" name="Imagen 2">
          <a:extLst>
            <a:ext uri="{FF2B5EF4-FFF2-40B4-BE49-F238E27FC236}">
              <a16:creationId xmlns:a16="http://schemas.microsoft.com/office/drawing/2014/main" id="{EA6A6345-D106-419D-AD59-09FC1278376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42975" y="200025"/>
          <a:ext cx="2036445" cy="33401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615315</xdr:colOff>
      <xdr:row>4</xdr:row>
      <xdr:rowOff>118745</xdr:rowOff>
    </xdr:to>
    <xdr:pic>
      <xdr:nvPicPr>
        <xdr:cNvPr id="2" name="Imagen 1">
          <a:extLst>
            <a:ext uri="{FF2B5EF4-FFF2-40B4-BE49-F238E27FC236}">
              <a16:creationId xmlns:a16="http://schemas.microsoft.com/office/drawing/2014/main" id="{4A71F06D-B3ED-4A2C-945A-E2E9CF2D56F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57150"/>
          <a:ext cx="615315" cy="823595"/>
        </a:xfrm>
        <a:prstGeom prst="rect">
          <a:avLst/>
        </a:prstGeom>
      </xdr:spPr>
    </xdr:pic>
    <xdr:clientData/>
  </xdr:twoCellAnchor>
  <xdr:twoCellAnchor editAs="oneCell">
    <xdr:from>
      <xdr:col>12</xdr:col>
      <xdr:colOff>400050</xdr:colOff>
      <xdr:row>1</xdr:row>
      <xdr:rowOff>28575</xdr:rowOff>
    </xdr:from>
    <xdr:to>
      <xdr:col>15</xdr:col>
      <xdr:colOff>7620</xdr:colOff>
      <xdr:row>2</xdr:row>
      <xdr:rowOff>172085</xdr:rowOff>
    </xdr:to>
    <xdr:pic>
      <xdr:nvPicPr>
        <xdr:cNvPr id="3" name="Imagen 2">
          <a:extLst>
            <a:ext uri="{FF2B5EF4-FFF2-40B4-BE49-F238E27FC236}">
              <a16:creationId xmlns:a16="http://schemas.microsoft.com/office/drawing/2014/main" id="{6A77FEDA-2105-4F74-9F51-A49D8A216D4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877550" y="219075"/>
          <a:ext cx="2036445" cy="334010"/>
        </a:xfrm>
        <a:prstGeom prst="rect">
          <a:avLst/>
        </a:prstGeom>
        <a:noFill/>
        <a:ln>
          <a:noFill/>
        </a:ln>
      </xdr:spPr>
    </xdr:pic>
    <xdr:clientData/>
  </xdr:twoCellAnchor>
  <xdr:twoCellAnchor editAs="oneCell">
    <xdr:from>
      <xdr:col>14</xdr:col>
      <xdr:colOff>371475</xdr:colOff>
      <xdr:row>4</xdr:row>
      <xdr:rowOff>95250</xdr:rowOff>
    </xdr:from>
    <xdr:to>
      <xdr:col>14</xdr:col>
      <xdr:colOff>803475</xdr:colOff>
      <xdr:row>6</xdr:row>
      <xdr:rowOff>136725</xdr:rowOff>
    </xdr:to>
    <xdr:pic>
      <xdr:nvPicPr>
        <xdr:cNvPr id="8" name="Gráfico 7" descr="Círculo con flecha derecha">
          <a:hlinkClick xmlns:r="http://schemas.openxmlformats.org/officeDocument/2006/relationships" r:id="rId3"/>
          <a:extLst>
            <a:ext uri="{FF2B5EF4-FFF2-40B4-BE49-F238E27FC236}">
              <a16:creationId xmlns:a16="http://schemas.microsoft.com/office/drawing/2014/main" id="{ECD62D6A-BBFC-466D-B88E-76444AD11E6C}"/>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592050" y="857250"/>
          <a:ext cx="432000" cy="432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657225</xdr:colOff>
      <xdr:row>1</xdr:row>
      <xdr:rowOff>76200</xdr:rowOff>
    </xdr:from>
    <xdr:to>
      <xdr:col>6</xdr:col>
      <xdr:colOff>1655445</xdr:colOff>
      <xdr:row>3</xdr:row>
      <xdr:rowOff>86360</xdr:rowOff>
    </xdr:to>
    <xdr:pic>
      <xdr:nvPicPr>
        <xdr:cNvPr id="3" name="Imagen 2">
          <a:extLst>
            <a:ext uri="{FF2B5EF4-FFF2-40B4-BE49-F238E27FC236}">
              <a16:creationId xmlns:a16="http://schemas.microsoft.com/office/drawing/2014/main" id="{A014CEBB-CBDD-4896-AFA7-2A41D0AF0EB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67350" y="266700"/>
          <a:ext cx="2036445" cy="391160"/>
        </a:xfrm>
        <a:prstGeom prst="rect">
          <a:avLst/>
        </a:prstGeom>
        <a:noFill/>
        <a:ln>
          <a:noFill/>
        </a:ln>
      </xdr:spPr>
    </xdr:pic>
    <xdr:clientData/>
  </xdr:twoCellAnchor>
  <xdr:twoCellAnchor editAs="oneCell">
    <xdr:from>
      <xdr:col>1</xdr:col>
      <xdr:colOff>57150</xdr:colOff>
      <xdr:row>0</xdr:row>
      <xdr:rowOff>76200</xdr:rowOff>
    </xdr:from>
    <xdr:to>
      <xdr:col>1</xdr:col>
      <xdr:colOff>672465</xdr:colOff>
      <xdr:row>4</xdr:row>
      <xdr:rowOff>137795</xdr:rowOff>
    </xdr:to>
    <xdr:pic>
      <xdr:nvPicPr>
        <xdr:cNvPr id="5" name="Imagen 4">
          <a:extLst>
            <a:ext uri="{FF2B5EF4-FFF2-40B4-BE49-F238E27FC236}">
              <a16:creationId xmlns:a16="http://schemas.microsoft.com/office/drawing/2014/main" id="{4781DA57-0C1B-4F77-8E6A-29D81BB89D44}"/>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900" y="76200"/>
          <a:ext cx="615315" cy="823595"/>
        </a:xfrm>
        <a:prstGeom prst="rect">
          <a:avLst/>
        </a:prstGeom>
      </xdr:spPr>
    </xdr:pic>
    <xdr:clientData/>
  </xdr:twoCellAnchor>
  <xdr:twoCellAnchor editAs="oneCell">
    <xdr:from>
      <xdr:col>6</xdr:col>
      <xdr:colOff>1238250</xdr:colOff>
      <xdr:row>4</xdr:row>
      <xdr:rowOff>114300</xdr:rowOff>
    </xdr:from>
    <xdr:to>
      <xdr:col>6</xdr:col>
      <xdr:colOff>1670250</xdr:colOff>
      <xdr:row>6</xdr:row>
      <xdr:rowOff>155775</xdr:rowOff>
    </xdr:to>
    <xdr:pic>
      <xdr:nvPicPr>
        <xdr:cNvPr id="6" name="Gráfico 5" descr="Círculo con flecha derecha">
          <a:hlinkClick xmlns:r="http://schemas.openxmlformats.org/officeDocument/2006/relationships" r:id="rId3"/>
          <a:extLst>
            <a:ext uri="{FF2B5EF4-FFF2-40B4-BE49-F238E27FC236}">
              <a16:creationId xmlns:a16="http://schemas.microsoft.com/office/drawing/2014/main" id="{FEDFB318-EAA2-4F8E-8A12-EADD817418CB}"/>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591550" y="876300"/>
          <a:ext cx="432000" cy="432000"/>
        </a:xfrm>
        <a:prstGeom prst="rect">
          <a:avLst/>
        </a:prstGeom>
      </xdr:spPr>
    </xdr:pic>
    <xdr:clientData/>
  </xdr:twoCellAnchor>
  <xdr:twoCellAnchor editAs="oneCell">
    <xdr:from>
      <xdr:col>1</xdr:col>
      <xdr:colOff>57150</xdr:colOff>
      <xdr:row>12</xdr:row>
      <xdr:rowOff>38100</xdr:rowOff>
    </xdr:from>
    <xdr:to>
      <xdr:col>1</xdr:col>
      <xdr:colOff>971550</xdr:colOff>
      <xdr:row>17</xdr:row>
      <xdr:rowOff>0</xdr:rowOff>
    </xdr:to>
    <xdr:pic>
      <xdr:nvPicPr>
        <xdr:cNvPr id="8" name="Gráfico 7" descr="Lupa">
          <a:hlinkClick xmlns:r="http://schemas.openxmlformats.org/officeDocument/2006/relationships" r:id="rId6"/>
          <a:extLst>
            <a:ext uri="{FF2B5EF4-FFF2-40B4-BE49-F238E27FC236}">
              <a16:creationId xmlns:a16="http://schemas.microsoft.com/office/drawing/2014/main" id="{33223DD6-976B-4376-BE0C-AAD593955FCE}"/>
            </a:ext>
          </a:extLst>
        </xdr:cNvPr>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342900" y="2352675"/>
          <a:ext cx="914400" cy="9144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615315</xdr:colOff>
      <xdr:row>4</xdr:row>
      <xdr:rowOff>118745</xdr:rowOff>
    </xdr:to>
    <xdr:pic>
      <xdr:nvPicPr>
        <xdr:cNvPr id="2" name="Imagen 1">
          <a:extLst>
            <a:ext uri="{FF2B5EF4-FFF2-40B4-BE49-F238E27FC236}">
              <a16:creationId xmlns:a16="http://schemas.microsoft.com/office/drawing/2014/main" id="{1C371DCB-B644-431E-9D5A-CA018BD542E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7150"/>
          <a:ext cx="615315" cy="823595"/>
        </a:xfrm>
        <a:prstGeom prst="rect">
          <a:avLst/>
        </a:prstGeom>
      </xdr:spPr>
    </xdr:pic>
    <xdr:clientData/>
  </xdr:twoCellAnchor>
  <xdr:twoCellAnchor editAs="oneCell">
    <xdr:from>
      <xdr:col>5</xdr:col>
      <xdr:colOff>657225</xdr:colOff>
      <xdr:row>1</xdr:row>
      <xdr:rowOff>28575</xdr:rowOff>
    </xdr:from>
    <xdr:to>
      <xdr:col>7</xdr:col>
      <xdr:colOff>874395</xdr:colOff>
      <xdr:row>2</xdr:row>
      <xdr:rowOff>172085</xdr:rowOff>
    </xdr:to>
    <xdr:pic>
      <xdr:nvPicPr>
        <xdr:cNvPr id="3" name="Imagen 2">
          <a:extLst>
            <a:ext uri="{FF2B5EF4-FFF2-40B4-BE49-F238E27FC236}">
              <a16:creationId xmlns:a16="http://schemas.microsoft.com/office/drawing/2014/main" id="{DCF7AA3F-E812-4035-B06C-EF278A72AC4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924550" y="219075"/>
          <a:ext cx="2036445" cy="334010"/>
        </a:xfrm>
        <a:prstGeom prst="rect">
          <a:avLst/>
        </a:prstGeom>
        <a:noFill/>
        <a:ln>
          <a:noFill/>
        </a:ln>
      </xdr:spPr>
    </xdr:pic>
    <xdr:clientData/>
  </xdr:twoCellAnchor>
  <xdr:twoCellAnchor editAs="oneCell">
    <xdr:from>
      <xdr:col>7</xdr:col>
      <xdr:colOff>371475</xdr:colOff>
      <xdr:row>4</xdr:row>
      <xdr:rowOff>66675</xdr:rowOff>
    </xdr:from>
    <xdr:to>
      <xdr:col>7</xdr:col>
      <xdr:colOff>800100</xdr:colOff>
      <xdr:row>6</xdr:row>
      <xdr:rowOff>108150</xdr:rowOff>
    </xdr:to>
    <xdr:pic>
      <xdr:nvPicPr>
        <xdr:cNvPr id="5" name="Gráfico 4" descr="Círculo con flecha derecha">
          <a:hlinkClick xmlns:r="http://schemas.openxmlformats.org/officeDocument/2006/relationships" r:id="rId3"/>
          <a:extLst>
            <a:ext uri="{FF2B5EF4-FFF2-40B4-BE49-F238E27FC236}">
              <a16:creationId xmlns:a16="http://schemas.microsoft.com/office/drawing/2014/main" id="{AF130277-2AFB-46F3-8D69-01AAA2C2F5E5}"/>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7458075" y="828675"/>
          <a:ext cx="428625" cy="432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615315</xdr:colOff>
      <xdr:row>4</xdr:row>
      <xdr:rowOff>118745</xdr:rowOff>
    </xdr:to>
    <xdr:pic>
      <xdr:nvPicPr>
        <xdr:cNvPr id="2" name="Imagen 1">
          <a:extLst>
            <a:ext uri="{FF2B5EF4-FFF2-40B4-BE49-F238E27FC236}">
              <a16:creationId xmlns:a16="http://schemas.microsoft.com/office/drawing/2014/main" id="{F538D231-7A59-433D-A62D-C3D0C60040EE}"/>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7150"/>
          <a:ext cx="615315" cy="823595"/>
        </a:xfrm>
        <a:prstGeom prst="rect">
          <a:avLst/>
        </a:prstGeom>
      </xdr:spPr>
    </xdr:pic>
    <xdr:clientData/>
  </xdr:twoCellAnchor>
  <xdr:twoCellAnchor editAs="oneCell">
    <xdr:from>
      <xdr:col>6</xdr:col>
      <xdr:colOff>447675</xdr:colOff>
      <xdr:row>1</xdr:row>
      <xdr:rowOff>28575</xdr:rowOff>
    </xdr:from>
    <xdr:to>
      <xdr:col>8</xdr:col>
      <xdr:colOff>826770</xdr:colOff>
      <xdr:row>2</xdr:row>
      <xdr:rowOff>172085</xdr:rowOff>
    </xdr:to>
    <xdr:pic>
      <xdr:nvPicPr>
        <xdr:cNvPr id="3" name="Imagen 2">
          <a:extLst>
            <a:ext uri="{FF2B5EF4-FFF2-40B4-BE49-F238E27FC236}">
              <a16:creationId xmlns:a16="http://schemas.microsoft.com/office/drawing/2014/main" id="{07F9175E-B5C7-4067-B933-5A3AE4A3696D}"/>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53225" y="219075"/>
          <a:ext cx="2036445" cy="334010"/>
        </a:xfrm>
        <a:prstGeom prst="rect">
          <a:avLst/>
        </a:prstGeom>
        <a:noFill/>
        <a:ln>
          <a:noFill/>
        </a:ln>
      </xdr:spPr>
    </xdr:pic>
    <xdr:clientData/>
  </xdr:twoCellAnchor>
  <xdr:twoCellAnchor editAs="oneCell">
    <xdr:from>
      <xdr:col>8</xdr:col>
      <xdr:colOff>352425</xdr:colOff>
      <xdr:row>4</xdr:row>
      <xdr:rowOff>114300</xdr:rowOff>
    </xdr:from>
    <xdr:to>
      <xdr:col>8</xdr:col>
      <xdr:colOff>781050</xdr:colOff>
      <xdr:row>6</xdr:row>
      <xdr:rowOff>155775</xdr:rowOff>
    </xdr:to>
    <xdr:pic>
      <xdr:nvPicPr>
        <xdr:cNvPr id="5" name="Gráfico 4" descr="Círculo con flecha derecha">
          <a:hlinkClick xmlns:r="http://schemas.openxmlformats.org/officeDocument/2006/relationships" r:id="rId3"/>
          <a:extLst>
            <a:ext uri="{FF2B5EF4-FFF2-40B4-BE49-F238E27FC236}">
              <a16:creationId xmlns:a16="http://schemas.microsoft.com/office/drawing/2014/main" id="{4DEC695F-0E45-4312-838F-160874247F0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15325" y="876300"/>
          <a:ext cx="428625" cy="432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0</xdr:row>
      <xdr:rowOff>57150</xdr:rowOff>
    </xdr:from>
    <xdr:to>
      <xdr:col>1</xdr:col>
      <xdr:colOff>615315</xdr:colOff>
      <xdr:row>4</xdr:row>
      <xdr:rowOff>118745</xdr:rowOff>
    </xdr:to>
    <xdr:pic>
      <xdr:nvPicPr>
        <xdr:cNvPr id="2" name="Imagen 1">
          <a:extLst>
            <a:ext uri="{FF2B5EF4-FFF2-40B4-BE49-F238E27FC236}">
              <a16:creationId xmlns:a16="http://schemas.microsoft.com/office/drawing/2014/main" id="{1ABA8DC2-11D5-4023-8384-5BC46513871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57150"/>
          <a:ext cx="615315" cy="823595"/>
        </a:xfrm>
        <a:prstGeom prst="rect">
          <a:avLst/>
        </a:prstGeom>
      </xdr:spPr>
    </xdr:pic>
    <xdr:clientData/>
  </xdr:twoCellAnchor>
  <xdr:twoCellAnchor editAs="oneCell">
    <xdr:from>
      <xdr:col>6</xdr:col>
      <xdr:colOff>438150</xdr:colOff>
      <xdr:row>1</xdr:row>
      <xdr:rowOff>28575</xdr:rowOff>
    </xdr:from>
    <xdr:to>
      <xdr:col>8</xdr:col>
      <xdr:colOff>817245</xdr:colOff>
      <xdr:row>2</xdr:row>
      <xdr:rowOff>172085</xdr:rowOff>
    </xdr:to>
    <xdr:pic>
      <xdr:nvPicPr>
        <xdr:cNvPr id="3" name="Imagen 2">
          <a:extLst>
            <a:ext uri="{FF2B5EF4-FFF2-40B4-BE49-F238E27FC236}">
              <a16:creationId xmlns:a16="http://schemas.microsoft.com/office/drawing/2014/main" id="{76AB0629-6C8D-472E-9AB0-B0D90B89D5F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743700" y="219075"/>
          <a:ext cx="2036445" cy="334010"/>
        </a:xfrm>
        <a:prstGeom prst="rect">
          <a:avLst/>
        </a:prstGeom>
        <a:noFill/>
        <a:ln>
          <a:noFill/>
        </a:ln>
      </xdr:spPr>
    </xdr:pic>
    <xdr:clientData/>
  </xdr:twoCellAnchor>
  <xdr:twoCellAnchor editAs="oneCell">
    <xdr:from>
      <xdr:col>8</xdr:col>
      <xdr:colOff>400050</xdr:colOff>
      <xdr:row>4</xdr:row>
      <xdr:rowOff>95250</xdr:rowOff>
    </xdr:from>
    <xdr:to>
      <xdr:col>9</xdr:col>
      <xdr:colOff>0</xdr:colOff>
      <xdr:row>6</xdr:row>
      <xdr:rowOff>136725</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BD902C67-BB48-42DE-A393-F8F145284B22}"/>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8362950" y="857250"/>
          <a:ext cx="428625" cy="432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0</xdr:row>
      <xdr:rowOff>66675</xdr:rowOff>
    </xdr:from>
    <xdr:to>
      <xdr:col>2</xdr:col>
      <xdr:colOff>53340</xdr:colOff>
      <xdr:row>4</xdr:row>
      <xdr:rowOff>128270</xdr:rowOff>
    </xdr:to>
    <xdr:pic>
      <xdr:nvPicPr>
        <xdr:cNvPr id="4" name="Imagen 3">
          <a:extLst>
            <a:ext uri="{FF2B5EF4-FFF2-40B4-BE49-F238E27FC236}">
              <a16:creationId xmlns:a16="http://schemas.microsoft.com/office/drawing/2014/main" id="{A8852B84-C286-4CF6-8EE2-8F2A07B6CE79}"/>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0025" y="66675"/>
          <a:ext cx="615315" cy="823595"/>
        </a:xfrm>
        <a:prstGeom prst="rect">
          <a:avLst/>
        </a:prstGeom>
      </xdr:spPr>
    </xdr:pic>
    <xdr:clientData/>
  </xdr:twoCellAnchor>
  <xdr:twoCellAnchor editAs="oneCell">
    <xdr:from>
      <xdr:col>12</xdr:col>
      <xdr:colOff>371475</xdr:colOff>
      <xdr:row>1</xdr:row>
      <xdr:rowOff>38100</xdr:rowOff>
    </xdr:from>
    <xdr:to>
      <xdr:col>14</xdr:col>
      <xdr:colOff>788670</xdr:colOff>
      <xdr:row>2</xdr:row>
      <xdr:rowOff>181610</xdr:rowOff>
    </xdr:to>
    <xdr:pic>
      <xdr:nvPicPr>
        <xdr:cNvPr id="5" name="Imagen 4">
          <a:extLst>
            <a:ext uri="{FF2B5EF4-FFF2-40B4-BE49-F238E27FC236}">
              <a16:creationId xmlns:a16="http://schemas.microsoft.com/office/drawing/2014/main" id="{97A8777C-4418-4DFB-8882-116DDF5A0247}"/>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753725" y="228600"/>
          <a:ext cx="2036445" cy="334010"/>
        </a:xfrm>
        <a:prstGeom prst="rect">
          <a:avLst/>
        </a:prstGeom>
        <a:noFill/>
        <a:ln>
          <a:noFill/>
        </a:ln>
      </xdr:spPr>
    </xdr:pic>
    <xdr:clientData/>
  </xdr:twoCellAnchor>
  <xdr:twoCellAnchor editAs="oneCell">
    <xdr:from>
      <xdr:col>14</xdr:col>
      <xdr:colOff>266700</xdr:colOff>
      <xdr:row>4</xdr:row>
      <xdr:rowOff>104775</xdr:rowOff>
    </xdr:from>
    <xdr:to>
      <xdr:col>14</xdr:col>
      <xdr:colOff>695325</xdr:colOff>
      <xdr:row>6</xdr:row>
      <xdr:rowOff>146250</xdr:rowOff>
    </xdr:to>
    <xdr:pic>
      <xdr:nvPicPr>
        <xdr:cNvPr id="8" name="Gráfico 7" descr="Círculo con flecha derecha">
          <a:hlinkClick xmlns:r="http://schemas.openxmlformats.org/officeDocument/2006/relationships" r:id="rId3"/>
          <a:extLst>
            <a:ext uri="{FF2B5EF4-FFF2-40B4-BE49-F238E27FC236}">
              <a16:creationId xmlns:a16="http://schemas.microsoft.com/office/drawing/2014/main" id="{E5703CB6-5DB2-49E6-A64C-0BFA92FA36F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2268200" y="866775"/>
          <a:ext cx="428625" cy="432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615315</xdr:colOff>
      <xdr:row>4</xdr:row>
      <xdr:rowOff>61595</xdr:rowOff>
    </xdr:to>
    <xdr:pic>
      <xdr:nvPicPr>
        <xdr:cNvPr id="2" name="Imagen 1">
          <a:extLst>
            <a:ext uri="{FF2B5EF4-FFF2-40B4-BE49-F238E27FC236}">
              <a16:creationId xmlns:a16="http://schemas.microsoft.com/office/drawing/2014/main" id="{95BE47DE-EA5F-43E1-B171-468EC3339C1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5" y="0"/>
          <a:ext cx="615315" cy="823595"/>
        </a:xfrm>
        <a:prstGeom prst="rect">
          <a:avLst/>
        </a:prstGeom>
      </xdr:spPr>
    </xdr:pic>
    <xdr:clientData/>
  </xdr:twoCellAnchor>
  <xdr:twoCellAnchor editAs="oneCell">
    <xdr:from>
      <xdr:col>12</xdr:col>
      <xdr:colOff>485775</xdr:colOff>
      <xdr:row>1</xdr:row>
      <xdr:rowOff>9525</xdr:rowOff>
    </xdr:from>
    <xdr:to>
      <xdr:col>15</xdr:col>
      <xdr:colOff>7620</xdr:colOff>
      <xdr:row>2</xdr:row>
      <xdr:rowOff>153035</xdr:rowOff>
    </xdr:to>
    <xdr:pic>
      <xdr:nvPicPr>
        <xdr:cNvPr id="3" name="Imagen 2">
          <a:extLst>
            <a:ext uri="{FF2B5EF4-FFF2-40B4-BE49-F238E27FC236}">
              <a16:creationId xmlns:a16="http://schemas.microsoft.com/office/drawing/2014/main" id="{EAA6AEA5-ED27-47A7-9907-6F0F27C2F24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0" y="200025"/>
          <a:ext cx="2036445" cy="334010"/>
        </a:xfrm>
        <a:prstGeom prst="rect">
          <a:avLst/>
        </a:prstGeom>
        <a:noFill/>
        <a:ln>
          <a:noFill/>
        </a:ln>
      </xdr:spPr>
    </xdr:pic>
    <xdr:clientData/>
  </xdr:twoCellAnchor>
  <xdr:twoCellAnchor editAs="oneCell">
    <xdr:from>
      <xdr:col>14</xdr:col>
      <xdr:colOff>400050</xdr:colOff>
      <xdr:row>4</xdr:row>
      <xdr:rowOff>85725</xdr:rowOff>
    </xdr:from>
    <xdr:to>
      <xdr:col>14</xdr:col>
      <xdr:colOff>828675</xdr:colOff>
      <xdr:row>6</xdr:row>
      <xdr:rowOff>127200</xdr:rowOff>
    </xdr:to>
    <xdr:pic>
      <xdr:nvPicPr>
        <xdr:cNvPr id="4" name="Gráfico 3" descr="Círculo con flecha derecha">
          <a:hlinkClick xmlns:r="http://schemas.openxmlformats.org/officeDocument/2006/relationships" r:id="rId3"/>
          <a:extLst>
            <a:ext uri="{FF2B5EF4-FFF2-40B4-BE49-F238E27FC236}">
              <a16:creationId xmlns:a16="http://schemas.microsoft.com/office/drawing/2014/main" id="{FA7A9D08-0EF4-458E-953B-4DCE88979EE6}"/>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13877925" y="847725"/>
          <a:ext cx="428625" cy="432000"/>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C84CF4A9-2CCF-45A3-BB31-D8F4B208EA52}" name="Tabla1" displayName="Tabla1" ref="B10:R22" totalsRowShown="0" headerRowDxfId="266" dataDxfId="264" headerRowBorderDxfId="265" tableBorderDxfId="263" totalsRowBorderDxfId="262">
  <sortState ref="B11:R22">
    <sortCondition ref="F11:F22"/>
  </sortState>
  <tableColumns count="17">
    <tableColumn id="1" xr3:uid="{4DD884C7-D0C2-4AFC-BFE8-D1006DFD412B}" name="Objetivo de Desarrollo Sostenible " dataDxfId="261"/>
    <tableColumn id="2" xr3:uid="{74FBE0CA-B6D4-41D6-84D8-359AC4BCBE2A}" name="Dimensión de MIPG" dataDxfId="260"/>
    <tableColumn id="3" xr3:uid="{1995E104-A78E-4FC9-BB39-B3F99E0128DC}" name="Politica de MIPG" dataDxfId="259"/>
    <tableColumn id="4" xr3:uid="{2D47C261-AFD9-4EE3-A60B-31891FCAD7DA}" name="Proceso asociado " dataDxfId="258"/>
    <tableColumn id="5" xr3:uid="{7DCEE855-75DA-4536-B22D-88678FA58FDE}" name="Perspectiva plan estratégico 2023-2026" dataDxfId="257"/>
    <tableColumn id="6" xr3:uid="{99F21037-A9AB-4FF3-892E-9A55ABBD076D}" name="Objetivos estratégicos 2023-2026" dataDxfId="256"/>
    <tableColumn id="7" xr3:uid="{BCD26A26-9723-4E0C-BE4C-3421DCE485BA}" name="Recursos " dataDxfId="255"/>
    <tableColumn id="8" xr3:uid="{1B3DD82E-777E-49A9-BB37-5D42A9EF834C}" name="Actividad" dataDxfId="254"/>
    <tableColumn id="9" xr3:uid="{3A3D507A-92DE-423A-9855-7F6EADD1D5EE}" name="Meta 2023" dataDxfId="253"/>
    <tableColumn id="10" xr3:uid="{3C8E08DB-BB38-4788-82A9-B74675142ED1}" name="Responsable" dataDxfId="252"/>
    <tableColumn id="11" xr3:uid="{0737242E-37AA-4DB4-AA7D-ADF8A72FD9C9}" name="Indicadores" dataDxfId="251"/>
    <tableColumn id="12" xr3:uid="{8DD25F25-8BFC-4F2E-85BC-F0F127F9B1E2}" name="Fecha programada" dataDxfId="250"/>
    <tableColumn id="14" xr3:uid="{F1EA927A-22E1-4387-8FAC-C24E14472207}" name="Ponderador " dataDxfId="249"/>
    <tableColumn id="15" xr3:uid="{72A5A966-076C-42E5-94FF-920EFB4D16BD}" name="Meta" dataDxfId="248"/>
    <tableColumn id="16" xr3:uid="{AB88CC72-AD0E-49CE-8B81-C3B4B742ADB1}" name="Avance" dataDxfId="247"/>
    <tableColumn id="17" xr3:uid="{D700CD10-E69E-474D-8AFB-84ADC2D3E0AA}" name="Cumplimiento (%)" dataDxfId="246"/>
    <tableColumn id="18" xr3:uid="{7CF7F4C9-9D0F-49B1-A2D4-31969C8DBE38}" name="Avance ponderado" dataDxfId="245"/>
  </tableColumns>
  <tableStyleInfo name="TableStyleLight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67142F6-9F39-49DC-9D1D-275AD5ACF297}" name="Tabla25" displayName="Tabla25" ref="B10:F20" totalsRowShown="0" headerRowDxfId="62" dataDxfId="60" headerRowBorderDxfId="61" headerRowCellStyle="Énfasis1" dataCellStyle="Normal">
  <autoFilter ref="B10:F20" xr:uid="{FA30FE61-F507-4755-9E78-42841296B5DF}"/>
  <tableColumns count="5">
    <tableColumn id="1" xr3:uid="{FF3B8FD5-2B2B-429D-BF37-7B6192F4E9C3}" name="PLAN" dataDxfId="59" dataCellStyle="Normal"/>
    <tableColumn id="3" xr3:uid="{6EB47115-9567-4333-9C9B-74F5585F2C16}" name="META" dataDxfId="58" dataCellStyle="Porcentaje"/>
    <tableColumn id="5" xr3:uid="{8E8DD60E-B087-4DC9-A7DE-1C873B11E44A}" name="CUMPLIMIENTO" dataDxfId="57" dataCellStyle="Porcentaje"/>
    <tableColumn id="6" xr3:uid="{26850691-8D7E-4BC5-B5E2-C00D121BC473}" name="EVALUACION" dataDxfId="56" dataCellStyle="Normal">
      <calculatedColumnFormula>IF(D11&gt;90%,"EXCELENTE",IF(D11&gt;80%,"SATISFACTORIO",IF(D11&gt;70%,"REGULAR","DEFICIENTE")))</calculatedColumnFormula>
    </tableColumn>
    <tableColumn id="9" xr3:uid="{435E24AB-A813-42BE-B5A9-F158F0D6B140}" name="TABLERO DE CONTROL" dataDxfId="55" dataCellStyle="Normal">
      <calculatedColumnFormula>+Tabla25[[#This Row],[CUMPLIMIENTO]]</calculatedColumnFormula>
    </tableColumn>
  </tableColumns>
  <tableStyleInfo name="TableStyleLight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C0DB136-1B91-4C21-A619-868AF0D63402}" name="Tabla2" displayName="Tabla2" ref="B11:Z12" headerRowDxfId="54" dataDxfId="52" headerRowBorderDxfId="53" tableBorderDxfId="51" totalsRowBorderDxfId="50" headerRowCellStyle="40% - Énfasis1">
  <autoFilter ref="B11:Z12" xr:uid="{3D6DF824-3910-421A-95E4-4CF7D496B7AE}"/>
  <tableColumns count="25">
    <tableColumn id="6" xr3:uid="{E039A29C-5CC0-4C96-8158-1813143818D0}" name="No. Actividad" totalsRowLabel="Total" dataDxfId="49" totalsRowDxfId="48"/>
    <tableColumn id="1" xr3:uid="{F3BAEC8A-1E54-4082-A55B-A2807D03E05B}" name="Descripción de la actividad" dataDxfId="47" totalsRowDxfId="46"/>
    <tableColumn id="7" xr3:uid="{31A2FAFC-37FD-4ADD-893F-9B1A572ED174}" name="Evidencia" dataDxfId="45" totalsRowDxfId="44"/>
    <tableColumn id="2" xr3:uid="{F854CCA0-2042-4218-9C63-9F0A3453015C}" name="Indicador de la actividad" dataDxfId="43" totalsRowDxfId="42"/>
    <tableColumn id="9" xr3:uid="{04C89EDD-E0AA-43ED-9354-0567F8192D81}" name="Fórmula de cálculo" dataDxfId="41" totalsRowDxfId="40"/>
    <tableColumn id="10" xr3:uid="{824875C7-2762-4C3E-B534-48B4FFC19C1C}" name="Unidad de medida" dataDxfId="39" totalsRowDxfId="38"/>
    <tableColumn id="4" xr3:uid="{407763BA-E295-49F4-9F82-0B159A1BCF18}" name="Ponderador" dataDxfId="37" totalsRowDxfId="36" dataCellStyle="Porcentaje"/>
    <tableColumn id="11" xr3:uid="{8EC493D3-3801-46B7-9418-103B1C953B02}" name="Fecha inicio Actividad" dataDxfId="35" totalsRowDxfId="34"/>
    <tableColumn id="12" xr3:uid="{3E43CEAF-50F2-44D7-ACC5-A3EB597D0B33}" name="Fecha fin Actividad" dataDxfId="33" totalsRowDxfId="32"/>
    <tableColumn id="13" xr3:uid="{7C0707DB-2345-4104-AE44-37E9FBA43E3E}" name="I TRIM" dataDxfId="31" totalsRowDxfId="30"/>
    <tableColumn id="16" xr3:uid="{974766EF-0DBA-401C-A5EA-5A68365054B0}" name="II TRIM" dataDxfId="29" totalsRowDxfId="28"/>
    <tableColumn id="15" xr3:uid="{77F92757-297A-4BC7-8936-F7A59D0EF315}" name="III TRIM" dataDxfId="27" totalsRowDxfId="26"/>
    <tableColumn id="14" xr3:uid="{6D276676-FC63-49DB-B7CA-A35CCCE3AE09}" name="IV TRIM" dataDxfId="25" totalsRowDxfId="24"/>
    <tableColumn id="17" xr3:uid="{90DD1DD4-30DF-4651-9666-023AB22F993B}" name="Total Año" dataDxfId="23" totalsRowDxfId="22"/>
    <tableColumn id="19" xr3:uid="{A92C1FA7-B471-4CB7-A500-52FCBAF340EE}" name=" I TRIM _x000a_avance" dataDxfId="21" totalsRowDxfId="20" dataCellStyle="20% - Énfasis4"/>
    <tableColumn id="18" xr3:uid="{3DDF0188-E7A1-45FD-9964-64256DC61146}" name=" II TRIM _x000a_avance" dataDxfId="19" totalsRowDxfId="18" dataCellStyle="20% - Énfasis4"/>
    <tableColumn id="8" xr3:uid="{2F0F9B81-2D52-42B3-81CA-4D033E66C489}" name="II TRIM _x000a_avance" dataDxfId="17" totalsRowDxfId="16" dataCellStyle="20% - Énfasis4"/>
    <tableColumn id="5" xr3:uid="{4BEA80D1-3769-42B4-9DBE-1776710439BC}" name="IV TRIM _x000a_avance" dataDxfId="15" totalsRowDxfId="14" dataCellStyle="20% - Énfasis4"/>
    <tableColumn id="3" xr3:uid="{B2FB2695-CBBF-49FD-A8A2-9E17FB8797F3}" name="Avance total Año" dataDxfId="13" totalsRowDxfId="12" dataCellStyle="20% - Énfasis4">
      <calculatedColumnFormula>SUM(Tabla2[[ I TRIM 
avance]:[IV TRIM 
avance]])</calculatedColumnFormula>
    </tableColumn>
    <tableColumn id="23" xr3:uid="{271F327D-A6CE-4BB0-A89F-3668FB37F107}" name="Resultado alcanzado I trimestre" dataDxfId="11" totalsRowDxfId="10" dataCellStyle="Normal"/>
    <tableColumn id="22" xr3:uid="{16181036-64DE-4EA3-8742-E7B465282216}" name="Resultado alcanzado II trimestre" dataDxfId="9" totalsRowDxfId="8" dataCellStyle="Normal"/>
    <tableColumn id="21" xr3:uid="{726029DD-2833-4B4E-B60C-9A17DE22859A}" name="Resultado alcanzado III trimestre" dataDxfId="7" totalsRowDxfId="6" dataCellStyle="Normal"/>
    <tableColumn id="20" xr3:uid="{CD571276-B869-47A5-AFBE-D2C8CFFE05C3}" name="Resultado alcanzado VI trimestre" dataDxfId="5" totalsRowDxfId="4" dataCellStyle="Normal"/>
    <tableColumn id="27" xr3:uid="{F1E0836D-0F77-4F33-98A0-FE783DFB0863}" name="Cumplimiento (%)" totalsRowFunction="sum" dataDxfId="3" totalsRowDxfId="2" dataCellStyle="Porcentaje">
      <calculatedColumnFormula>IFERROR((Tabla2[Avance total Año]/Tabla2[Total Año]*100),"0.00")</calculatedColumnFormula>
    </tableColumn>
    <tableColumn id="29" xr3:uid="{84CD556C-8609-493A-8895-3B25E8C3BEE7}" name="Avance ponderado _x000a_(%)" totalsRowFunction="sum" dataDxfId="1" totalsRowDxfId="0" dataCellStyle="Porcentaje">
      <calculatedColumnFormula>IFERROR((Tabla2[Cumplimiento (%)]*Tabla2[Ponderador]/100),"0.00")</calculatedColumnFormula>
    </tableColumn>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EB3D6C6-BE0D-4CB4-9465-31A287BBE0E2}" name="Tabla24" displayName="Tabla24" ref="B11:O17" headerRowDxfId="244" dataDxfId="242" headerRowBorderDxfId="243" tableBorderDxfId="241" totalsRowBorderDxfId="240" headerRowCellStyle="Énfasis1">
  <autoFilter ref="B11:O17" xr:uid="{3D6DF824-3910-421A-95E4-4CF7D496B7AE}"/>
  <tableColumns count="14">
    <tableColumn id="6" xr3:uid="{EC2FBCC3-A100-4458-94F6-E57084F9CA36}" name="No. Actividad" totalsRowLabel="Total" dataDxfId="239" totalsRowDxfId="238"/>
    <tableColumn id="1" xr3:uid="{4B56AAD0-BCC8-4117-8400-E66B087F6383}" name="Descripción de la actividad" dataDxfId="237" totalsRowDxfId="236"/>
    <tableColumn id="7" xr3:uid="{B942C61E-1B96-4091-A51B-748559011F3E}" name="Evidencia" dataDxfId="235" totalsRowDxfId="234"/>
    <tableColumn id="2" xr3:uid="{2D073914-B432-4776-AC1C-A6660D9BCEF9}" name="Indicador de la actividad" dataDxfId="233" totalsRowDxfId="232"/>
    <tableColumn id="9" xr3:uid="{AE2CC91C-B0ED-4AC2-BACA-A6380DABA08F}" name="Fórmula de cálculo" dataDxfId="231" totalsRowDxfId="230"/>
    <tableColumn id="10" xr3:uid="{5DA7CB3A-3142-4C07-843D-A7924EE1714D}" name="Unidad de medida" dataDxfId="229" totalsRowDxfId="228"/>
    <tableColumn id="4" xr3:uid="{4174ECE9-0DDB-4A54-B214-D260E72DF033}" name="Peso pocentual" totalsRowFunction="sum" dataDxfId="227" totalsRowDxfId="226"/>
    <tableColumn id="11" xr3:uid="{C05B07A4-719B-4DAA-A06B-4E8315D49234}" name="Fecha inicio Actividad" dataDxfId="225" totalsRowDxfId="224"/>
    <tableColumn id="12" xr3:uid="{C5858813-8B6E-4E83-8467-481FDA52311B}" name="Fecha fin Actividad" dataDxfId="223" totalsRowDxfId="222"/>
    <tableColumn id="13" xr3:uid="{7216992B-795F-4812-BDC3-415E13FA3560}" name="I TRIM" dataDxfId="221" totalsRowDxfId="220"/>
    <tableColumn id="16" xr3:uid="{97FF3B2E-74A6-402A-BB9F-F0480D1A4BCD}" name="II TRIM" dataDxfId="219" totalsRowDxfId="218"/>
    <tableColumn id="15" xr3:uid="{63805889-1922-422D-84C8-058A38C4E338}" name="III TRIM" dataDxfId="217" totalsRowDxfId="216"/>
    <tableColumn id="14" xr3:uid="{FCC6B515-B12F-4F51-BF0F-8DD75CF7F9D1}" name="IV TRIM" dataDxfId="215" totalsRowDxfId="214"/>
    <tableColumn id="17" xr3:uid="{1D189691-11E8-4E18-9506-69F6C449B1C0}" name="Total Año" totalsRowFunction="sum" dataDxfId="213" totalsRowDxfId="212">
      <calculatedColumnFormula>SUM(Tabla24[[#This Row],[I TRIM]:[IV TRIM]])</calculatedColumnFormula>
    </tableColumn>
  </tableColumns>
  <tableStyleInfo name="TableStyleLight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97BE357D-19B6-4694-8AE6-10B8B22E52A0}" name="Tabla247" displayName="Tabla247" ref="B11:H30" totalsRowCount="1" headerRowDxfId="211" dataDxfId="209" headerRowBorderDxfId="210" tableBorderDxfId="208" totalsRowBorderDxfId="207" headerRowCellStyle="Énfasis1">
  <tableColumns count="7">
    <tableColumn id="6" xr3:uid="{2DCE2391-BCF3-4D71-AE06-37F41F617403}" name="No. Actividad" totalsRowLabel="Total" dataDxfId="206" totalsRowDxfId="205"/>
    <tableColumn id="1" xr3:uid="{C193326F-CACC-456D-A3D8-B7C11DB8C632}" name="Descripción de la actividad" dataDxfId="204" totalsRowDxfId="203"/>
    <tableColumn id="7" xr3:uid="{9B7439A1-B470-426E-9F76-2FB3B16BA348}" name="Descripción de la meta" dataDxfId="202" totalsRowDxfId="201"/>
    <tableColumn id="2" xr3:uid="{7CE42307-121B-4306-8FB6-93C95BEAABA0}" name="Indicador de la actividad" dataDxfId="200" totalsRowDxfId="199"/>
    <tableColumn id="9" xr3:uid="{59559B1D-5AE3-49E1-B923-977B192EC971}" name="Fecha programada" dataDxfId="198" totalsRowDxfId="197"/>
    <tableColumn id="10" xr3:uid="{0A4687A1-5A57-418D-91BD-7D6224E81822}" name="Peso porcentual" totalsRowFunction="sum" dataDxfId="196" totalsRowDxfId="195">
      <calculatedColumnFormula>100/18</calculatedColumnFormula>
    </tableColumn>
    <tableColumn id="4" xr3:uid="{9119E596-D60E-4ABF-A765-442D9CF4E6DC}" name="Meta" dataDxfId="194" totalsRowDxfId="193" dataCellStyle="Porcentaje"/>
  </tableColumns>
  <tableStyleInfo name="TableStyleLight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A66B66D8-9ACE-4346-A425-17792A1705E3}" name="Tabla2478" displayName="Tabla2478" ref="B11:I24" totalsRowCount="1" headerRowDxfId="192" dataDxfId="190" headerRowBorderDxfId="191" tableBorderDxfId="189" totalsRowBorderDxfId="188" headerRowCellStyle="Énfasis1">
  <tableColumns count="8">
    <tableColumn id="6" xr3:uid="{E7C3A7F7-99F6-415D-8D46-6D6EFC2676DD}" name="No. Actividad" totalsRowLabel="Total" dataDxfId="187" totalsRowDxfId="186"/>
    <tableColumn id="1" xr3:uid="{20C99FB6-0497-4E1C-9103-40CEC0E8413C}" name="Descripción de la actividad" dataDxfId="185" totalsRowDxfId="184"/>
    <tableColumn id="7" xr3:uid="{9691282D-01B8-428F-84E1-16FC55C70F9F}" name="Descripción de la meta" dataDxfId="183" totalsRowDxfId="182"/>
    <tableColumn id="2" xr3:uid="{C220F219-24C3-4D81-AEF7-50718C3D20F4}" name="Indicador de la actividad" dataDxfId="181" totalsRowDxfId="180"/>
    <tableColumn id="9" xr3:uid="{65BD5B07-EFCB-4E1C-B07C-022A572ED1C3}" name="Fecha programada" dataDxfId="179" totalsRowDxfId="178"/>
    <tableColumn id="10" xr3:uid="{46C7590A-9159-4E25-9CE8-F43EDCEE4ECA}" name="Peso porcentual" totalsRowFunction="sum" dataDxfId="177" totalsRowDxfId="176">
      <calculatedColumnFormula>100/10</calculatedColumnFormula>
    </tableColumn>
    <tableColumn id="8" xr3:uid="{5CFD7484-66F6-4AF5-B6B2-F9124E77D113}" name="Responsable" dataDxfId="175" totalsRowDxfId="174"/>
    <tableColumn id="4" xr3:uid="{01726444-43E2-415C-A06D-9F74455A78A3}" name="Meta" dataDxfId="173" totalsRowDxfId="172" dataCellStyle="Porcentaje"/>
  </tableColumns>
  <tableStyleInfo name="TableStyleLight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B2D91CE3-BD42-4915-B767-A9E298713E2B}" name="Tabla24789" displayName="Tabla24789" ref="B11:I21" totalsRowCount="1" headerRowDxfId="171" dataDxfId="169" headerRowBorderDxfId="170" tableBorderDxfId="168" totalsRowBorderDxfId="167" headerRowCellStyle="Énfasis1">
  <tableColumns count="8">
    <tableColumn id="6" xr3:uid="{B71E8CA1-4CC2-4D38-88F9-1A1A9F00ACEE}" name="No. Actividad" totalsRowLabel="Total" dataDxfId="166" totalsRowDxfId="165"/>
    <tableColumn id="1" xr3:uid="{4EC72A9D-0C63-49F9-BD16-D4F8524E1717}" name="Descripción de la actividad" dataDxfId="164" totalsRowDxfId="163"/>
    <tableColumn id="7" xr3:uid="{67972B86-DF7B-4080-9A17-36E2B809472A}" name="Descripción de la meta" dataDxfId="162" totalsRowDxfId="161"/>
    <tableColumn id="2" xr3:uid="{C3619D0F-E2F5-4E4E-9748-2C8A21D4B9A3}" name="Indicador de la actividad" dataDxfId="160" totalsRowDxfId="159"/>
    <tableColumn id="9" xr3:uid="{EC1C3DF5-41D7-4537-A7CD-949DEB6D224E}" name="Fecha programada" dataDxfId="158" totalsRowDxfId="157"/>
    <tableColumn id="10" xr3:uid="{417DDBE0-1E0A-4B17-8FA4-EF03749CA3B8}" name="Peso porcentual" totalsRowFunction="sum" dataDxfId="156" totalsRowDxfId="155">
      <calculatedColumnFormula>100/9</calculatedColumnFormula>
    </tableColumn>
    <tableColumn id="8" xr3:uid="{46CC8172-11E5-4D9E-B608-E55848057D72}" name="Responsable" dataDxfId="154" totalsRowDxfId="153"/>
    <tableColumn id="4" xr3:uid="{0D6158AD-39A0-49F7-BEC1-696CDCAE58B8}" name="Meta" dataDxfId="152" totalsRowDxfId="151" dataCellStyle="Porcentaje"/>
  </tableColumns>
  <tableStyleInfo name="TableStyleLight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C851363-045E-46A3-81D8-EB113AFBF4A4}" name="Tabla26" displayName="Tabla26" ref="B11:O19" headerRowDxfId="150" dataDxfId="148" headerRowBorderDxfId="149" tableBorderDxfId="147" totalsRowBorderDxfId="146" headerRowCellStyle="Énfasis1">
  <autoFilter ref="B11:O19" xr:uid="{00000000-0009-0000-0100-000001000000}"/>
  <tableColumns count="14">
    <tableColumn id="6" xr3:uid="{68A68C9B-7146-472A-B650-23105BC13B8C}" name="No. Actividad" totalsRowLabel="Total" dataDxfId="145" totalsRowDxfId="144"/>
    <tableColumn id="1" xr3:uid="{D4C1FB2B-2EF6-4D5F-9B6E-458E3F6064B8}" name="Descripción de la actividad" dataDxfId="143" totalsRowDxfId="142"/>
    <tableColumn id="7" xr3:uid="{CCF07C53-58F3-4ED4-ABBA-44EA49576437}" name="Evidencia" dataDxfId="141" totalsRowDxfId="140"/>
    <tableColumn id="2" xr3:uid="{C69B6F03-2410-4885-A180-759CB9CEC7A5}" name="Indicador de la actividad" dataDxfId="139" totalsRowDxfId="138"/>
    <tableColumn id="9" xr3:uid="{00E7D1C6-7410-44BE-ACD6-3E520E4EE922}" name="Fórmula de cálculo" dataDxfId="137" totalsRowDxfId="136"/>
    <tableColumn id="10" xr3:uid="{92D95B9D-9B51-45C9-8826-B3D31604ABDD}" name="Unidad de medida" dataDxfId="135" totalsRowDxfId="134"/>
    <tableColumn id="4" xr3:uid="{9CA457D6-7C5E-4AF1-A480-904F93D85666}" name="Peso porcentual" totalsRowFunction="sum" dataDxfId="133" totalsRowDxfId="132">
      <calculatedColumnFormula>(1/8)*100</calculatedColumnFormula>
    </tableColumn>
    <tableColumn id="11" xr3:uid="{76500265-E23D-459D-8B1B-A30B130CB152}" name="Fecha inicio Actividad" dataDxfId="131" totalsRowDxfId="130"/>
    <tableColumn id="12" xr3:uid="{CD4379E8-2B2E-4F92-AB79-B857F103A3D1}" name="Fecha fin Actividad" dataDxfId="129" totalsRowDxfId="128"/>
    <tableColumn id="13" xr3:uid="{0E76A69E-2450-49D2-9047-2F1CBC3AB07E}" name="I TRIM" dataDxfId="127" totalsRowDxfId="126"/>
    <tableColumn id="16" xr3:uid="{0C7EE346-64F0-4134-9A26-4C55C38F4C3A}" name="II TRIM" dataDxfId="125" totalsRowDxfId="124"/>
    <tableColumn id="15" xr3:uid="{BFF4819A-7173-476E-8494-5DBD6AA51F5F}" name="III TRIM" dataDxfId="123" totalsRowDxfId="122"/>
    <tableColumn id="14" xr3:uid="{995FF89B-E879-4D3E-B0D1-EDEA329D2571}" name="IV TRIM" dataDxfId="121" totalsRowDxfId="120"/>
    <tableColumn id="17" xr3:uid="{DA3D3E74-BD40-49E3-9F45-A460C8D2195A}" name="Total Año" totalsRowFunction="sum" dataDxfId="119" totalsRowDxfId="118">
      <calculatedColumnFormula>SUM(Tabla26[[#This Row],[I TRIM]:[IV TRIM]])</calculatedColumnFormula>
    </tableColumn>
  </tableColumns>
  <tableStyleInfo name="TableStyleLight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8BCAB75-2766-4412-B982-F019663BFC6D}" name="Tabla210" displayName="Tabla210" ref="B11:O26" totalsRowShown="0" headerRowDxfId="117" dataDxfId="115" headerRowBorderDxfId="116" tableBorderDxfId="114" totalsRowBorderDxfId="113" headerRowCellStyle="Énfasis1">
  <autoFilter ref="B11:O26" xr:uid="{3D6DF824-3910-421A-95E4-4CF7D496B7AE}"/>
  <tableColumns count="14">
    <tableColumn id="6" xr3:uid="{0FE4BA2C-55D8-499A-878D-998A322B3669}" name="No. Actividad" dataDxfId="112"/>
    <tableColumn id="1" xr3:uid="{9B0C40D3-2779-4265-8D06-9FFB330BD0BC}" name="Descripción de la actividad" dataDxfId="111"/>
    <tableColumn id="7" xr3:uid="{0BEABC0B-D6C9-48DD-87FE-E0218EABD35C}" name="Evidencia" dataDxfId="110"/>
    <tableColumn id="2" xr3:uid="{C83A7B0F-5EF4-4050-959C-EE20FD445821}" name="Indicador de la actividad" dataDxfId="109"/>
    <tableColumn id="9" xr3:uid="{38462D3D-4F03-4451-9F9C-E965137668CA}" name="Fórmula de cálculo" dataDxfId="108"/>
    <tableColumn id="10" xr3:uid="{0957F113-6DF0-4621-8823-4292FDD1F9A5}" name="Unidad de medida" dataDxfId="107"/>
    <tableColumn id="4" xr3:uid="{3512B507-051F-420A-926D-58B001CB4796}" name="Peso pocentual" dataDxfId="106">
      <calculatedColumnFormula>100/15</calculatedColumnFormula>
    </tableColumn>
    <tableColumn id="11" xr3:uid="{AF35EEAF-987B-4381-B19F-314A63C3951A}" name="Fecha inicio Actividad" dataDxfId="105"/>
    <tableColumn id="12" xr3:uid="{E57E69CD-2F20-45E9-885B-2E9E3A3A9F21}" name="Fecha fin Actividad" dataDxfId="104"/>
    <tableColumn id="13" xr3:uid="{0CFFBDFC-12E7-46FB-92AA-BBF541E16F68}" name="I TRIM" dataDxfId="103"/>
    <tableColumn id="16" xr3:uid="{DE6D9C7E-D6EC-4B96-9A4B-B1DB780DF469}" name="II TRIM" dataDxfId="102"/>
    <tableColumn id="15" xr3:uid="{5B1A5CDC-620F-44DA-A407-5AE498C146CF}" name="III TRIM" dataDxfId="101"/>
    <tableColumn id="14" xr3:uid="{504FD807-ED7F-405E-B680-752EB6E142DF}" name="IV TRIM" dataDxfId="100"/>
    <tableColumn id="17" xr3:uid="{4EC28A03-38BB-4CAE-A8BF-6F440EEB00B2}" name="Total Año" dataDxfId="99">
      <calculatedColumnFormula>SUM(Tabla210[[#This Row],[I TRIM]:[IV TRIM]])</calculatedColumnFormula>
    </tableColumn>
  </tableColumns>
  <tableStyleInfo name="TableStyleLight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1AF9B11E-87D1-4B5A-95B0-E8B473BD2048}" name="Tabla2412" displayName="Tabla2412" ref="B11:O12" totalsRowShown="0" headerRowDxfId="98" dataDxfId="96" headerRowBorderDxfId="97" tableBorderDxfId="95" totalsRowBorderDxfId="94" headerRowCellStyle="Énfasis1">
  <autoFilter ref="B11:O12" xr:uid="{3D6DF824-3910-421A-95E4-4CF7D496B7AE}"/>
  <tableColumns count="14">
    <tableColumn id="6" xr3:uid="{E039A29C-5CC0-4C96-8158-1813143818D0}" name="No. Actividad" dataDxfId="93"/>
    <tableColumn id="1" xr3:uid="{F3BAEC8A-1E54-4082-A55B-A2807D03E05B}" name="Descripción de la actividad" dataDxfId="92"/>
    <tableColumn id="7" xr3:uid="{31A2FAFC-37FD-4ADD-893F-9B1A572ED174}" name="Evidencia" dataDxfId="91"/>
    <tableColumn id="2" xr3:uid="{F854CCA0-2042-4218-9C63-9F0A3453015C}" name="Indicador de la actividad" dataDxfId="90"/>
    <tableColumn id="9" xr3:uid="{04C89EDD-E0AA-43ED-9354-0567F8192D81}" name="Fórmula de cálculo" dataDxfId="89"/>
    <tableColumn id="10" xr3:uid="{824875C7-2762-4C3E-B534-48B4FFC19C1C}" name="Unidad de medida" dataDxfId="88"/>
    <tableColumn id="4" xr3:uid="{407763BA-E295-49F4-9F82-0B159A1BCF18}" name="Peso pocentual" dataDxfId="87">
      <calculatedColumnFormula>100/1</calculatedColumnFormula>
    </tableColumn>
    <tableColumn id="11" xr3:uid="{8EC493D3-3801-46B7-9418-103B1C953B02}" name="Fecha inicio Actividad" dataDxfId="86"/>
    <tableColumn id="12" xr3:uid="{3E43CEAF-50F2-44D7-ACC5-A3EB597D0B33}" name="Fecha fin Actividad" dataDxfId="85"/>
    <tableColumn id="13" xr3:uid="{7C0707DB-2345-4104-AE44-37E9FBA43E3E}" name="I TRIM" dataDxfId="84"/>
    <tableColumn id="16" xr3:uid="{974766EF-0DBA-401C-A5EA-5A68365054B0}" name="II TRIM" dataDxfId="83"/>
    <tableColumn id="15" xr3:uid="{77F92757-297A-4BC7-8936-F7A59D0EF315}" name="III TRIM" dataDxfId="82"/>
    <tableColumn id="14" xr3:uid="{6D276676-FC63-49DB-B7CA-A35CCCE3AE09}" name="IV TRIM" dataDxfId="81"/>
    <tableColumn id="17" xr3:uid="{90DD1DD4-30DF-4651-9666-023AB22F993B}" name="Total Año" dataDxfId="80">
      <calculatedColumnFormula>SUM(Tabla2412[[#This Row],[I TRIM]:[IV TRIM]])</calculatedColumnFormula>
    </tableColumn>
  </tableColumns>
  <tableStyleInfo name="TableStyleLight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15B738C8-641E-4946-AA20-31186BEE5685}" name="Tabla22" displayName="Tabla22" ref="B11:O15" totalsRowShown="0" dataDxfId="79" tableBorderDxfId="78" totalsRowBorderDxfId="77" headerRowCellStyle="Énfasis1">
  <autoFilter ref="B11:O15" xr:uid="{3D6DF824-3910-421A-95E4-4CF7D496B7AE}"/>
  <tableColumns count="14">
    <tableColumn id="6" xr3:uid="{B2412D34-BDF7-43CD-821B-D89C3AF4E3B5}" name="No. Actividad" dataDxfId="76"/>
    <tableColumn id="1" xr3:uid="{78650CBB-9ADE-4108-A7E9-F304C1012164}" name="Descripción de la actividad" dataDxfId="75"/>
    <tableColumn id="7" xr3:uid="{7A5F7CF6-F3FA-4CF2-B2A7-F65769E05601}" name="Evidencia" dataDxfId="74"/>
    <tableColumn id="2" xr3:uid="{BEEF10EC-843F-4DEF-9B9C-06B9356E5269}" name="Indicador de la actividad" dataDxfId="73"/>
    <tableColumn id="9" xr3:uid="{2A5E37B8-5446-4FB6-A4C4-F07E30EB4BF0}" name="Fórmula de cálculo" dataDxfId="72"/>
    <tableColumn id="10" xr3:uid="{8B8608A1-DC77-4026-B09E-8D847FA1A684}" name="Unidad de medida" dataDxfId="71"/>
    <tableColumn id="4" xr3:uid="{79C4AC32-8921-45BC-A4C6-D4915C120FEF}" name="Peso pocentual" dataDxfId="70">
      <calculatedColumnFormula>100/4</calculatedColumnFormula>
    </tableColumn>
    <tableColumn id="11" xr3:uid="{A737DB93-BD7E-4BDE-BC6F-B5A2860DB295}" name="Fecha inicio Actividad" dataDxfId="69"/>
    <tableColumn id="12" xr3:uid="{0F26CE48-9638-4FE3-992A-BEF15B51C981}" name="Fecha fin Actividad" dataDxfId="68"/>
    <tableColumn id="13" xr3:uid="{9AB26738-3DE9-46B3-B5A5-9821AADBCC81}" name="I TRIM" dataDxfId="67"/>
    <tableColumn id="16" xr3:uid="{F679A9A1-3564-43ED-ABC7-66905ED1D5E8}" name="II TRIM" dataDxfId="66"/>
    <tableColumn id="15" xr3:uid="{5981EBB9-9EA2-432A-B706-6AA8369647D7}" name="III TRIM" dataDxfId="65"/>
    <tableColumn id="14" xr3:uid="{55EB5E63-B7BB-4E5A-ADCC-87E8952CE8EC}" name="IV TRIM" dataDxfId="64"/>
    <tableColumn id="17" xr3:uid="{D6D3898B-59C8-4331-899D-183A21E258B1}" name="Total Año" dataDxfId="63">
      <calculatedColumnFormula>SUM(Tabla22[[#This Row],[I TRIM]:[IV TRIM]])</calculatedColumnFormula>
    </tableColumn>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9.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table" Target="../tables/table11.xml"/><Relationship Id="rId2" Type="http://schemas.openxmlformats.org/officeDocument/2006/relationships/drawing" Target="../drawings/drawing20.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community.secop.gov.co/Public/App/AnnualPurchasingPlanManagementPublic/Index?currentLanguage=en&amp;Page=login&amp;Country=CO&amp;SkinName=CCE" TargetMode="External"/></Relationships>
</file>

<file path=xl/worksheets/_rels/sheet5.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9587F-9858-4D1B-ADCE-5B39C7899190}">
  <dimension ref="K12:K13"/>
  <sheetViews>
    <sheetView showGridLines="0" showRowColHeaders="0" tabSelected="1" workbookViewId="0"/>
  </sheetViews>
  <sheetFormatPr baseColWidth="10" defaultRowHeight="14.25"/>
  <sheetData>
    <row r="12" spans="11:11" ht="15">
      <c r="K12" s="149"/>
    </row>
    <row r="13" spans="11:11" ht="15">
      <c r="K13" s="149"/>
    </row>
  </sheetData>
  <sheetProtection algorithmName="SHA-512" hashValue="h7/27pBXdiJoHkbyvSDFOduF6mog2tXriMPXdILfSPfwuV/le46SCUDY9DXsoMf/zPVyq6ZcsjwYfOwDgab/1w==" saltValue="jje1rk9vOgXosRNgxioiUg==" spinCount="100000" sheet="1" objects="1" scenarios="1"/>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D779F1-D914-4FC0-B586-13A72FB9DD4C}">
  <dimension ref="B6:O12"/>
  <sheetViews>
    <sheetView showGridLines="0" showRowColHeaders="0" zoomScaleNormal="100" workbookViewId="0">
      <selection activeCell="L22" sqref="L22"/>
    </sheetView>
  </sheetViews>
  <sheetFormatPr baseColWidth="10" defaultColWidth="11" defaultRowHeight="15"/>
  <cols>
    <col min="1" max="1" width="3.125" style="106" customWidth="1"/>
    <col min="2" max="2" width="8.625" style="106" customWidth="1"/>
    <col min="3" max="6" width="17.625" style="106" customWidth="1"/>
    <col min="7" max="7" width="21.875" style="106" customWidth="1"/>
    <col min="8" max="16384" width="11" style="106"/>
  </cols>
  <sheetData>
    <row r="6" spans="2:15" ht="15.75">
      <c r="B6" s="211" t="s">
        <v>402</v>
      </c>
      <c r="C6" s="211"/>
      <c r="D6" s="211"/>
      <c r="E6" s="211"/>
      <c r="F6" s="211"/>
      <c r="G6" s="211"/>
    </row>
    <row r="7" spans="2:15">
      <c r="B7" s="208"/>
      <c r="C7" s="208"/>
      <c r="D7" s="215"/>
      <c r="E7" s="215"/>
      <c r="F7" s="215"/>
      <c r="G7" s="215"/>
      <c r="H7" s="215"/>
      <c r="I7" s="215"/>
      <c r="J7" s="107"/>
    </row>
    <row r="8" spans="2:15" ht="15" customHeight="1">
      <c r="B8" s="208" t="s">
        <v>15</v>
      </c>
      <c r="C8" s="208"/>
      <c r="D8" s="216" t="s">
        <v>404</v>
      </c>
      <c r="E8" s="216"/>
      <c r="F8" s="216"/>
      <c r="G8" s="216"/>
      <c r="H8" s="216"/>
      <c r="I8" s="216"/>
      <c r="J8" s="108"/>
    </row>
    <row r="9" spans="2:15">
      <c r="B9" s="11"/>
      <c r="C9" s="11"/>
      <c r="D9" s="11"/>
      <c r="E9" s="11"/>
      <c r="F9" s="11"/>
      <c r="G9" s="11"/>
      <c r="K9" s="205" t="s">
        <v>79</v>
      </c>
      <c r="L9" s="206"/>
      <c r="M9" s="206"/>
      <c r="N9" s="206"/>
      <c r="O9" s="207"/>
    </row>
    <row r="10" spans="2:15">
      <c r="B10" s="11"/>
      <c r="C10" s="11"/>
      <c r="D10" s="11"/>
      <c r="E10" s="11"/>
      <c r="F10" s="11"/>
      <c r="G10" s="11"/>
      <c r="K10" s="109"/>
      <c r="L10" s="109"/>
      <c r="M10" s="109"/>
      <c r="N10" s="109"/>
      <c r="O10" s="109"/>
    </row>
    <row r="11" spans="2:15" ht="30">
      <c r="B11" s="151" t="s">
        <v>66</v>
      </c>
      <c r="C11" s="157" t="s">
        <v>67</v>
      </c>
      <c r="D11" s="155" t="s">
        <v>68</v>
      </c>
      <c r="E11" s="151" t="s">
        <v>69</v>
      </c>
      <c r="F11" s="151" t="s">
        <v>70</v>
      </c>
      <c r="G11" s="151" t="s">
        <v>71</v>
      </c>
      <c r="H11" s="151" t="s">
        <v>102</v>
      </c>
      <c r="I11" s="151" t="s">
        <v>72</v>
      </c>
      <c r="J11" s="151" t="s">
        <v>73</v>
      </c>
      <c r="K11" s="151" t="s">
        <v>74</v>
      </c>
      <c r="L11" s="151" t="s">
        <v>75</v>
      </c>
      <c r="M11" s="151" t="s">
        <v>76</v>
      </c>
      <c r="N11" s="151" t="s">
        <v>77</v>
      </c>
      <c r="O11" s="151" t="s">
        <v>78</v>
      </c>
    </row>
    <row r="12" spans="2:15" ht="63.75">
      <c r="B12" s="124">
        <v>1</v>
      </c>
      <c r="C12" s="124" t="s">
        <v>526</v>
      </c>
      <c r="D12" s="125" t="s">
        <v>525</v>
      </c>
      <c r="E12" s="126" t="s">
        <v>525</v>
      </c>
      <c r="F12" s="127" t="s">
        <v>392</v>
      </c>
      <c r="G12" s="128" t="s">
        <v>80</v>
      </c>
      <c r="H12" s="129">
        <f>100/1</f>
        <v>100</v>
      </c>
      <c r="I12" s="130">
        <v>44986</v>
      </c>
      <c r="J12" s="131">
        <v>45107</v>
      </c>
      <c r="K12" s="132">
        <v>0</v>
      </c>
      <c r="L12" s="133">
        <v>1</v>
      </c>
      <c r="M12" s="133">
        <v>0</v>
      </c>
      <c r="N12" s="127">
        <v>0</v>
      </c>
      <c r="O12" s="134">
        <f>SUM(Tabla2412[[#This Row],[I TRIM]:[IV TRIM]])</f>
        <v>1</v>
      </c>
    </row>
  </sheetData>
  <sheetProtection algorithmName="SHA-512" hashValue="AFYOtJONEQh5GcOlTKtNbjMCRQlz66pK1sZIyVP2cKTsPJgOxumSxJ9jaB1Q2PiiSuWYA9cwwN83OZGkq0XCWg==" saltValue="QI+Ciqn67t2VFG9f7mS2OA==" spinCount="100000" sheet="1" objects="1" scenarios="1"/>
  <mergeCells count="6">
    <mergeCell ref="K9:O9"/>
    <mergeCell ref="B6:G6"/>
    <mergeCell ref="B8:C8"/>
    <mergeCell ref="B7:C7"/>
    <mergeCell ref="D8:I8"/>
    <mergeCell ref="D7:I7"/>
  </mergeCells>
  <dataValidations count="2">
    <dataValidation type="list" allowBlank="1" showInputMessage="1" showErrorMessage="1" sqref="G12" xr:uid="{DD48B746-2F3B-4748-95E9-D3151D647848}">
      <formula1>"Número, Porcentaje"</formula1>
    </dataValidation>
    <dataValidation type="date" allowBlank="1" showInputMessage="1" showErrorMessage="1" errorTitle="Fecha" error="La fecha debe corresponder a la vigencia 2023" sqref="I12:J12" xr:uid="{7931E46D-75C5-459D-A12A-0F877154C80A}">
      <formula1>44927</formula1>
      <formula2>45291</formula2>
    </dataValidation>
  </dataValidations>
  <pageMargins left="0.7" right="0.7" top="0.75" bottom="0.75" header="0.3" footer="0.3"/>
  <pageSetup orientation="portrait" r:id="rId1"/>
  <drawing r:id="rId2"/>
  <tableParts count="1">
    <tablePart r:id="rId3"/>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169D4D-9C93-442A-9CBB-EC402436436F}">
  <dimension ref="B6:O15"/>
  <sheetViews>
    <sheetView showGridLines="0" showRowColHeaders="0" zoomScaleNormal="100" workbookViewId="0">
      <selection activeCell="L22" sqref="L22"/>
    </sheetView>
  </sheetViews>
  <sheetFormatPr baseColWidth="10" defaultColWidth="11" defaultRowHeight="15"/>
  <cols>
    <col min="1" max="1" width="3.125" style="106" customWidth="1"/>
    <col min="2" max="2" width="8.625" style="106" customWidth="1"/>
    <col min="3" max="3" width="29" style="106" customWidth="1"/>
    <col min="4" max="7" width="17.625" style="106" customWidth="1"/>
    <col min="8" max="16384" width="11" style="106"/>
  </cols>
  <sheetData>
    <row r="6" spans="2:15" ht="15.75">
      <c r="B6" s="211" t="s">
        <v>403</v>
      </c>
      <c r="C6" s="211"/>
      <c r="D6" s="211"/>
      <c r="E6" s="211"/>
      <c r="F6" s="211"/>
      <c r="G6" s="211"/>
    </row>
    <row r="7" spans="2:15">
      <c r="B7" s="208"/>
      <c r="C7" s="208"/>
      <c r="D7" s="215"/>
      <c r="E7" s="215"/>
      <c r="F7" s="215"/>
      <c r="G7" s="215"/>
      <c r="H7" s="215"/>
      <c r="I7" s="215"/>
      <c r="J7" s="107"/>
    </row>
    <row r="8" spans="2:15" ht="15" customHeight="1">
      <c r="B8" s="208" t="s">
        <v>15</v>
      </c>
      <c r="C8" s="208"/>
      <c r="D8" s="216" t="s">
        <v>61</v>
      </c>
      <c r="E8" s="216"/>
      <c r="F8" s="216"/>
      <c r="G8" s="216"/>
      <c r="H8" s="216"/>
      <c r="I8" s="216"/>
      <c r="J8" s="108"/>
    </row>
    <row r="9" spans="2:15">
      <c r="B9" s="11"/>
      <c r="C9" s="11"/>
      <c r="D9" s="11"/>
      <c r="E9" s="11"/>
      <c r="F9" s="11"/>
      <c r="G9" s="11"/>
      <c r="K9" s="205" t="s">
        <v>79</v>
      </c>
      <c r="L9" s="206"/>
      <c r="M9" s="206"/>
      <c r="N9" s="206"/>
      <c r="O9" s="207"/>
    </row>
    <row r="10" spans="2:15">
      <c r="B10" s="11"/>
      <c r="C10" s="11"/>
      <c r="D10" s="11"/>
      <c r="E10" s="11"/>
      <c r="F10" s="11"/>
      <c r="G10" s="11"/>
      <c r="K10" s="109"/>
      <c r="L10" s="109"/>
      <c r="M10" s="109"/>
      <c r="N10" s="109"/>
      <c r="O10" s="109"/>
    </row>
    <row r="11" spans="2:15" ht="30">
      <c r="B11" s="158" t="s">
        <v>66</v>
      </c>
      <c r="C11" s="158" t="s">
        <v>67</v>
      </c>
      <c r="D11" s="158" t="s">
        <v>68</v>
      </c>
      <c r="E11" s="158" t="s">
        <v>69</v>
      </c>
      <c r="F11" s="158" t="s">
        <v>70</v>
      </c>
      <c r="G11" s="158" t="s">
        <v>71</v>
      </c>
      <c r="H11" s="158" t="s">
        <v>102</v>
      </c>
      <c r="I11" s="158" t="s">
        <v>72</v>
      </c>
      <c r="J11" s="158" t="s">
        <v>73</v>
      </c>
      <c r="K11" s="158" t="s">
        <v>74</v>
      </c>
      <c r="L11" s="158" t="s">
        <v>75</v>
      </c>
      <c r="M11" s="158" t="s">
        <v>76</v>
      </c>
      <c r="N11" s="158" t="s">
        <v>77</v>
      </c>
      <c r="O11" s="158" t="s">
        <v>78</v>
      </c>
    </row>
    <row r="12" spans="2:15" ht="76.5">
      <c r="B12" s="124">
        <v>1</v>
      </c>
      <c r="C12" s="124" t="s">
        <v>387</v>
      </c>
      <c r="D12" s="125" t="s">
        <v>388</v>
      </c>
      <c r="E12" s="126" t="s">
        <v>389</v>
      </c>
      <c r="F12" s="127" t="s">
        <v>390</v>
      </c>
      <c r="G12" s="128" t="s">
        <v>80</v>
      </c>
      <c r="H12" s="129">
        <f t="shared" ref="H12:H15" si="0">100/4</f>
        <v>25</v>
      </c>
      <c r="I12" s="130">
        <v>45078</v>
      </c>
      <c r="J12" s="131">
        <v>45291</v>
      </c>
      <c r="K12" s="132">
        <v>0</v>
      </c>
      <c r="L12" s="133">
        <v>0</v>
      </c>
      <c r="M12" s="133">
        <v>1</v>
      </c>
      <c r="N12" s="127">
        <v>1</v>
      </c>
      <c r="O12" s="134">
        <f>SUM(Tabla22[[#This Row],[I TRIM]:[IV TRIM]])</f>
        <v>2</v>
      </c>
    </row>
    <row r="13" spans="2:15" ht="63.75">
      <c r="B13" s="124">
        <v>2</v>
      </c>
      <c r="C13" s="5" t="s">
        <v>391</v>
      </c>
      <c r="D13" s="5" t="s">
        <v>354</v>
      </c>
      <c r="E13" s="6" t="s">
        <v>348</v>
      </c>
      <c r="F13" s="6" t="s">
        <v>355</v>
      </c>
      <c r="G13" s="16" t="s">
        <v>80</v>
      </c>
      <c r="H13" s="32">
        <f t="shared" si="0"/>
        <v>25</v>
      </c>
      <c r="I13" s="19">
        <v>44927</v>
      </c>
      <c r="J13" s="19">
        <v>45016</v>
      </c>
      <c r="K13" s="6">
        <v>1</v>
      </c>
      <c r="L13" s="12">
        <v>0</v>
      </c>
      <c r="M13" s="12">
        <v>0</v>
      </c>
      <c r="N13" s="6">
        <v>0</v>
      </c>
      <c r="O13" s="134">
        <f>SUM(Tabla22[[#This Row],[I TRIM]:[IV TRIM]])</f>
        <v>1</v>
      </c>
    </row>
    <row r="14" spans="2:15" ht="127.5">
      <c r="B14" s="124">
        <v>3</v>
      </c>
      <c r="C14" s="3" t="s">
        <v>378</v>
      </c>
      <c r="D14" s="5" t="s">
        <v>347</v>
      </c>
      <c r="E14" s="4" t="s">
        <v>348</v>
      </c>
      <c r="F14" s="6" t="s">
        <v>392</v>
      </c>
      <c r="G14" s="16" t="s">
        <v>80</v>
      </c>
      <c r="H14" s="32">
        <f t="shared" si="0"/>
        <v>25</v>
      </c>
      <c r="I14" s="36">
        <v>45078</v>
      </c>
      <c r="J14" s="19">
        <v>45291</v>
      </c>
      <c r="K14" s="6">
        <v>0</v>
      </c>
      <c r="L14" s="12">
        <v>0</v>
      </c>
      <c r="M14" s="12">
        <v>1</v>
      </c>
      <c r="N14" s="6">
        <v>1</v>
      </c>
      <c r="O14" s="134">
        <v>2</v>
      </c>
    </row>
    <row r="15" spans="2:15" ht="51">
      <c r="B15" s="124">
        <v>4</v>
      </c>
      <c r="C15" s="3" t="s">
        <v>393</v>
      </c>
      <c r="D15" s="5" t="s">
        <v>354</v>
      </c>
      <c r="E15" s="4" t="s">
        <v>394</v>
      </c>
      <c r="F15" s="6" t="s">
        <v>395</v>
      </c>
      <c r="G15" s="16" t="s">
        <v>80</v>
      </c>
      <c r="H15" s="32">
        <f t="shared" si="0"/>
        <v>25</v>
      </c>
      <c r="I15" s="36">
        <v>44986</v>
      </c>
      <c r="J15" s="19">
        <v>45107</v>
      </c>
      <c r="K15" s="6">
        <v>0</v>
      </c>
      <c r="L15" s="12">
        <v>1</v>
      </c>
      <c r="M15" s="12">
        <v>0</v>
      </c>
      <c r="N15" s="6">
        <v>0</v>
      </c>
      <c r="O15" s="134">
        <f>SUM(Tabla22[[#This Row],[I TRIM]:[IV TRIM]])</f>
        <v>1</v>
      </c>
    </row>
  </sheetData>
  <sheetProtection algorithmName="SHA-512" hashValue="w6M6LOwYVlOTCXI950QXVRxxh3UuLymGu05DOH4NF5syrH+n5sOm8jRYw4Uyp6khteB2ZTtXZbq0saBPLwFr5A==" saltValue="ijA1TZfxgwdIa7k5J+WW/Q==" spinCount="100000" sheet="1" objects="1" scenarios="1"/>
  <mergeCells count="6">
    <mergeCell ref="K9:O9"/>
    <mergeCell ref="B6:G6"/>
    <mergeCell ref="B7:C7"/>
    <mergeCell ref="D7:I7"/>
    <mergeCell ref="B8:C8"/>
    <mergeCell ref="D8:I8"/>
  </mergeCells>
  <dataValidations count="2">
    <dataValidation type="list" allowBlank="1" showInputMessage="1" showErrorMessage="1" sqref="G12:G15" xr:uid="{3D6C0F87-3DC5-4D7C-82FB-C68427C7B64A}">
      <formula1>"Número, Porcentaje"</formula1>
    </dataValidation>
    <dataValidation type="date" allowBlank="1" showInputMessage="1" showErrorMessage="1" errorTitle="Fecha" error="La fecha debe corresponder a la vigencia 2023" sqref="I12:J15" xr:uid="{8829EDB3-27AC-47AB-A23C-B5490E2DB17F}">
      <formula1>44927</formula1>
      <formula2>45291</formula2>
    </dataValidation>
  </dataValidations>
  <pageMargins left="0.7" right="0.7" top="0.75" bottom="0.75" header="0.3" footer="0.3"/>
  <pageSetup orientation="portrait"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C36804-C564-451A-8259-D767586138BA}">
  <sheetPr>
    <tabColor theme="4"/>
  </sheetPr>
  <dimension ref="K12:K13"/>
  <sheetViews>
    <sheetView showGridLines="0" showRowColHeaders="0" workbookViewId="0"/>
  </sheetViews>
  <sheetFormatPr baseColWidth="10" defaultRowHeight="14.25"/>
  <sheetData>
    <row r="12" spans="11:11" ht="15">
      <c r="K12" s="149"/>
    </row>
    <row r="13" spans="11:11" ht="15">
      <c r="K13" s="149"/>
    </row>
  </sheetData>
  <sheetProtection algorithmName="SHA-512" hashValue="6ZXSuG+/4wLaqWDd1tHTgRWOpBXDhXuVfWXv3WhNOsPCyW1Y0OXyPZR7WcptmbFxHLjTJCvch3LJoj829dmLwg==" saltValue="7UU0lFJ1eSR+2QgmGenn9w==" spinCount="100000" sheet="1" objects="1" scenarios="1"/>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1EEB5-A315-495D-A273-C072F93A21AA}">
  <sheetPr>
    <tabColor theme="4"/>
  </sheetPr>
  <dimension ref="B3:G45"/>
  <sheetViews>
    <sheetView showGridLines="0" showRowColHeaders="0" zoomScaleNormal="100" workbookViewId="0"/>
  </sheetViews>
  <sheetFormatPr baseColWidth="10" defaultRowHeight="15"/>
  <cols>
    <col min="1" max="1" width="2" style="160" customWidth="1"/>
    <col min="2" max="2" width="29.5" style="160" customWidth="1"/>
    <col min="3" max="3" width="4" style="160" bestFit="1" customWidth="1"/>
    <col min="4" max="4" width="38.25" style="160" customWidth="1"/>
    <col min="5" max="5" width="34.625" style="160" customWidth="1"/>
    <col min="6" max="6" width="17.375" style="160" customWidth="1"/>
    <col min="7" max="7" width="24.375" style="160" customWidth="1"/>
    <col min="8" max="16384" width="11" style="160"/>
  </cols>
  <sheetData>
    <row r="3" spans="2:7" ht="18.75">
      <c r="B3" s="217" t="s">
        <v>430</v>
      </c>
      <c r="C3" s="217"/>
      <c r="D3" s="217"/>
      <c r="E3" s="217"/>
      <c r="F3" s="217"/>
      <c r="G3" s="217"/>
    </row>
    <row r="6" spans="2:7">
      <c r="B6" s="193" t="s">
        <v>431</v>
      </c>
      <c r="C6" s="193" t="s">
        <v>432</v>
      </c>
      <c r="D6" s="193" t="s">
        <v>7</v>
      </c>
      <c r="E6" s="193" t="s">
        <v>433</v>
      </c>
      <c r="F6" s="193" t="s">
        <v>434</v>
      </c>
      <c r="G6" s="193" t="s">
        <v>8</v>
      </c>
    </row>
    <row r="7" spans="2:7" ht="57.75" customHeight="1">
      <c r="B7" s="161" t="s">
        <v>435</v>
      </c>
      <c r="C7" s="162">
        <v>1</v>
      </c>
      <c r="D7" s="163" t="s">
        <v>436</v>
      </c>
      <c r="E7" s="164" t="s">
        <v>437</v>
      </c>
      <c r="F7" s="165">
        <v>45107</v>
      </c>
      <c r="G7" s="166" t="s">
        <v>438</v>
      </c>
    </row>
    <row r="8" spans="2:7" ht="57.75" customHeight="1">
      <c r="B8" s="218" t="s">
        <v>439</v>
      </c>
      <c r="C8" s="167">
        <v>2</v>
      </c>
      <c r="D8" s="168" t="s">
        <v>440</v>
      </c>
      <c r="E8" s="169" t="s">
        <v>441</v>
      </c>
      <c r="F8" s="170">
        <v>44957</v>
      </c>
      <c r="G8" s="171" t="s">
        <v>442</v>
      </c>
    </row>
    <row r="9" spans="2:7" ht="70.5" customHeight="1">
      <c r="B9" s="218"/>
      <c r="C9" s="167">
        <v>3</v>
      </c>
      <c r="D9" s="169" t="s">
        <v>443</v>
      </c>
      <c r="E9" s="169" t="s">
        <v>444</v>
      </c>
      <c r="F9" s="170">
        <v>44957</v>
      </c>
      <c r="G9" s="172" t="s">
        <v>445</v>
      </c>
    </row>
    <row r="10" spans="2:7" ht="52.5" customHeight="1">
      <c r="B10" s="173" t="s">
        <v>446</v>
      </c>
      <c r="C10" s="174">
        <v>4</v>
      </c>
      <c r="D10" s="169" t="s">
        <v>447</v>
      </c>
      <c r="E10" s="168" t="s">
        <v>448</v>
      </c>
      <c r="F10" s="170">
        <v>44957</v>
      </c>
      <c r="G10" s="172" t="s">
        <v>445</v>
      </c>
    </row>
    <row r="11" spans="2:7" ht="49.5" customHeight="1">
      <c r="B11" s="175" t="s">
        <v>449</v>
      </c>
      <c r="C11" s="162">
        <v>5</v>
      </c>
      <c r="D11" s="169" t="s">
        <v>450</v>
      </c>
      <c r="E11" s="169" t="s">
        <v>451</v>
      </c>
      <c r="F11" s="170" t="s">
        <v>452</v>
      </c>
      <c r="G11" s="172" t="s">
        <v>445</v>
      </c>
    </row>
    <row r="12" spans="2:7" ht="58.5" customHeight="1">
      <c r="B12" s="219" t="s">
        <v>453</v>
      </c>
      <c r="C12" s="167">
        <v>6</v>
      </c>
      <c r="D12" s="168" t="s">
        <v>454</v>
      </c>
      <c r="E12" s="169" t="s">
        <v>455</v>
      </c>
      <c r="F12" s="170" t="s">
        <v>452</v>
      </c>
      <c r="G12" s="171" t="s">
        <v>456</v>
      </c>
    </row>
    <row r="13" spans="2:7" ht="31.5" customHeight="1">
      <c r="B13" s="220"/>
      <c r="C13" s="167">
        <v>7</v>
      </c>
      <c r="D13" s="168" t="s">
        <v>457</v>
      </c>
      <c r="E13" s="169" t="s">
        <v>458</v>
      </c>
      <c r="F13" s="170" t="s">
        <v>459</v>
      </c>
      <c r="G13" s="171" t="s">
        <v>456</v>
      </c>
    </row>
    <row r="14" spans="2:7" ht="42" customHeight="1">
      <c r="B14" s="221"/>
      <c r="C14" s="174">
        <v>8</v>
      </c>
      <c r="D14" s="169" t="s">
        <v>460</v>
      </c>
      <c r="E14" s="168" t="s">
        <v>461</v>
      </c>
      <c r="F14" s="170" t="s">
        <v>459</v>
      </c>
      <c r="G14" s="171" t="s">
        <v>442</v>
      </c>
    </row>
    <row r="15" spans="2:7">
      <c r="B15" s="176"/>
      <c r="C15" s="177"/>
      <c r="D15" s="176"/>
      <c r="F15" s="178"/>
      <c r="G15" s="179"/>
    </row>
    <row r="16" spans="2:7">
      <c r="B16" s="176"/>
      <c r="C16" s="177"/>
      <c r="D16" s="176"/>
      <c r="E16" s="176"/>
    </row>
    <row r="17" spans="2:7">
      <c r="B17" s="176"/>
      <c r="C17" s="177"/>
      <c r="D17" s="176"/>
      <c r="E17" s="176"/>
      <c r="F17" s="178"/>
      <c r="G17" s="179"/>
    </row>
    <row r="18" spans="2:7">
      <c r="B18" s="176"/>
      <c r="C18" s="177"/>
      <c r="D18" s="176"/>
      <c r="E18" s="176"/>
    </row>
    <row r="19" spans="2:7">
      <c r="B19" s="176"/>
      <c r="C19" s="177"/>
      <c r="D19" s="176"/>
      <c r="E19" s="176"/>
      <c r="F19" s="178"/>
      <c r="G19" s="179"/>
    </row>
    <row r="20" spans="2:7">
      <c r="B20" s="176"/>
      <c r="C20" s="177"/>
      <c r="D20" s="176"/>
      <c r="E20" s="176"/>
      <c r="F20" s="178"/>
      <c r="G20" s="179"/>
    </row>
    <row r="21" spans="2:7">
      <c r="B21" s="176"/>
      <c r="C21" s="177"/>
      <c r="D21" s="176"/>
      <c r="E21" s="176"/>
      <c r="F21" s="178"/>
      <c r="G21" s="179"/>
    </row>
    <row r="22" spans="2:7">
      <c r="B22" s="176"/>
      <c r="C22" s="177"/>
      <c r="D22" s="176"/>
      <c r="E22" s="176"/>
      <c r="F22" s="178"/>
      <c r="G22" s="179"/>
    </row>
    <row r="23" spans="2:7">
      <c r="B23" s="176"/>
      <c r="C23" s="177"/>
      <c r="D23" s="176"/>
      <c r="E23" s="176"/>
      <c r="F23" s="178"/>
      <c r="G23" s="179"/>
    </row>
    <row r="24" spans="2:7">
      <c r="B24" s="176"/>
      <c r="C24" s="177"/>
      <c r="D24" s="176"/>
      <c r="E24" s="176"/>
      <c r="F24" s="178"/>
      <c r="G24" s="179"/>
    </row>
    <row r="25" spans="2:7">
      <c r="B25" s="176"/>
      <c r="C25" s="177"/>
      <c r="D25" s="176"/>
      <c r="E25" s="176"/>
      <c r="F25" s="178"/>
      <c r="G25" s="179"/>
    </row>
    <row r="26" spans="2:7">
      <c r="B26" s="176"/>
      <c r="C26" s="177"/>
      <c r="D26" s="176"/>
      <c r="E26" s="176"/>
      <c r="F26" s="178"/>
      <c r="G26" s="179"/>
    </row>
    <row r="27" spans="2:7">
      <c r="B27" s="176"/>
      <c r="C27" s="177"/>
      <c r="D27" s="176"/>
      <c r="E27" s="176"/>
      <c r="F27" s="178"/>
      <c r="G27" s="179"/>
    </row>
    <row r="28" spans="2:7">
      <c r="B28" s="176"/>
      <c r="C28" s="177"/>
      <c r="D28" s="176"/>
      <c r="E28" s="176"/>
      <c r="F28" s="178"/>
      <c r="G28" s="179"/>
    </row>
    <row r="29" spans="2:7">
      <c r="B29" s="176"/>
      <c r="C29" s="177"/>
      <c r="D29" s="176"/>
      <c r="E29" s="176"/>
      <c r="F29" s="178"/>
      <c r="G29" s="179"/>
    </row>
    <row r="30" spans="2:7">
      <c r="B30" s="176"/>
      <c r="C30" s="177"/>
      <c r="D30" s="176"/>
      <c r="E30" s="176"/>
      <c r="F30" s="178"/>
      <c r="G30" s="179"/>
    </row>
    <row r="31" spans="2:7">
      <c r="B31" s="176"/>
      <c r="C31" s="177"/>
      <c r="D31" s="176"/>
      <c r="E31" s="176"/>
      <c r="F31" s="178"/>
      <c r="G31" s="179"/>
    </row>
    <row r="32" spans="2:7">
      <c r="B32" s="176"/>
      <c r="C32" s="177"/>
      <c r="D32" s="176"/>
      <c r="E32" s="176"/>
      <c r="F32" s="178"/>
      <c r="G32" s="179"/>
    </row>
    <row r="33" spans="2:7">
      <c r="B33" s="176"/>
      <c r="C33" s="177"/>
      <c r="D33" s="176"/>
      <c r="E33" s="176"/>
      <c r="F33" s="178"/>
      <c r="G33" s="179"/>
    </row>
    <row r="34" spans="2:7">
      <c r="B34" s="176"/>
      <c r="C34" s="177"/>
      <c r="D34" s="176"/>
      <c r="E34" s="176"/>
      <c r="F34" s="178"/>
      <c r="G34" s="179"/>
    </row>
    <row r="35" spans="2:7">
      <c r="B35" s="176"/>
      <c r="C35" s="177"/>
      <c r="D35" s="176"/>
      <c r="E35" s="176"/>
      <c r="F35" s="178"/>
      <c r="G35" s="179"/>
    </row>
    <row r="36" spans="2:7">
      <c r="B36" s="176"/>
      <c r="C36" s="177"/>
      <c r="D36" s="176"/>
      <c r="E36" s="176"/>
      <c r="F36" s="178"/>
      <c r="G36" s="179"/>
    </row>
    <row r="37" spans="2:7">
      <c r="B37" s="176"/>
      <c r="C37" s="177"/>
      <c r="D37" s="176"/>
      <c r="E37" s="176"/>
      <c r="F37" s="178"/>
      <c r="G37" s="179"/>
    </row>
    <row r="38" spans="2:7">
      <c r="B38" s="176"/>
      <c r="C38" s="177"/>
      <c r="D38" s="176"/>
      <c r="E38" s="176"/>
      <c r="F38" s="178"/>
      <c r="G38" s="179"/>
    </row>
    <row r="39" spans="2:7">
      <c r="B39" s="176"/>
      <c r="C39" s="177"/>
      <c r="D39" s="176"/>
      <c r="E39" s="176"/>
      <c r="F39" s="178"/>
      <c r="G39" s="179"/>
    </row>
    <row r="40" spans="2:7">
      <c r="B40" s="176"/>
      <c r="C40" s="177"/>
      <c r="D40" s="176"/>
      <c r="E40" s="176"/>
      <c r="F40" s="178"/>
      <c r="G40" s="179"/>
    </row>
    <row r="41" spans="2:7">
      <c r="B41" s="176"/>
      <c r="C41" s="177"/>
      <c r="D41" s="176"/>
      <c r="E41" s="176"/>
      <c r="F41" s="178"/>
      <c r="G41" s="179"/>
    </row>
    <row r="42" spans="2:7">
      <c r="B42" s="176"/>
      <c r="C42" s="177"/>
      <c r="D42" s="176"/>
      <c r="E42" s="176"/>
      <c r="F42" s="178"/>
      <c r="G42" s="179"/>
    </row>
    <row r="43" spans="2:7">
      <c r="B43" s="176"/>
      <c r="C43" s="177"/>
      <c r="D43" s="176"/>
      <c r="E43" s="176"/>
      <c r="F43" s="178"/>
      <c r="G43" s="179"/>
    </row>
    <row r="44" spans="2:7">
      <c r="B44" s="176"/>
      <c r="C44" s="177"/>
      <c r="D44" s="176"/>
      <c r="E44" s="176"/>
      <c r="F44" s="178"/>
      <c r="G44" s="179"/>
    </row>
    <row r="45" spans="2:7">
      <c r="B45" s="176"/>
      <c r="C45" s="177"/>
      <c r="D45" s="176"/>
      <c r="E45" s="176"/>
      <c r="F45" s="178"/>
      <c r="G45" s="179"/>
    </row>
  </sheetData>
  <sheetProtection algorithmName="SHA-512" hashValue="0Bb4FqsyPEK20b1kmPJTyndugdTSNiWP8wnKqM8hkz+rklHugvAWFUQeMo9qPje/e5me3Tcdk/UNFWQmRwpNTg==" saltValue="eIU9IeO8vguCgUMMQjhCBA==" spinCount="100000" sheet="1" objects="1" scenarios="1"/>
  <mergeCells count="3">
    <mergeCell ref="B3:G3"/>
    <mergeCell ref="B8:B9"/>
    <mergeCell ref="B12:B1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B4B998-573D-4C2B-8FAA-16294743A0C0}">
  <sheetPr>
    <tabColor theme="4"/>
  </sheetPr>
  <dimension ref="B3:G39"/>
  <sheetViews>
    <sheetView showGridLines="0" showRowColHeaders="0" workbookViewId="0">
      <selection activeCell="L22" sqref="L22"/>
    </sheetView>
  </sheetViews>
  <sheetFormatPr baseColWidth="10" defaultRowHeight="15"/>
  <cols>
    <col min="1" max="1" width="2" style="160" customWidth="1"/>
    <col min="2" max="2" width="28" style="160" customWidth="1"/>
    <col min="3" max="3" width="4" style="160" bestFit="1" customWidth="1"/>
    <col min="4" max="5" width="38.25" style="160" customWidth="1"/>
    <col min="6" max="6" width="17.375" style="160" customWidth="1"/>
    <col min="7" max="7" width="21.25" style="160" bestFit="1" customWidth="1"/>
    <col min="8" max="16384" width="11" style="160"/>
  </cols>
  <sheetData>
    <row r="3" spans="2:7" ht="18.75">
      <c r="B3" s="217" t="s">
        <v>462</v>
      </c>
      <c r="C3" s="217"/>
      <c r="D3" s="217"/>
      <c r="E3" s="217"/>
      <c r="F3" s="217"/>
      <c r="G3" s="217"/>
    </row>
    <row r="6" spans="2:7">
      <c r="B6" s="193" t="s">
        <v>431</v>
      </c>
      <c r="C6" s="193" t="s">
        <v>432</v>
      </c>
      <c r="D6" s="193" t="s">
        <v>7</v>
      </c>
      <c r="E6" s="193" t="s">
        <v>433</v>
      </c>
      <c r="F6" s="193" t="s">
        <v>434</v>
      </c>
      <c r="G6" s="193" t="s">
        <v>8</v>
      </c>
    </row>
    <row r="7" spans="2:7" ht="42.75" customHeight="1">
      <c r="B7" s="222" t="s">
        <v>463</v>
      </c>
      <c r="C7" s="180">
        <v>1</v>
      </c>
      <c r="D7" s="181" t="s">
        <v>464</v>
      </c>
      <c r="E7" s="182" t="s">
        <v>465</v>
      </c>
      <c r="F7" s="183">
        <v>45291</v>
      </c>
      <c r="G7" s="182" t="s">
        <v>466</v>
      </c>
    </row>
    <row r="8" spans="2:7" ht="51.75" customHeight="1">
      <c r="B8" s="223"/>
      <c r="C8" s="180">
        <v>2</v>
      </c>
      <c r="D8" s="182" t="s">
        <v>467</v>
      </c>
      <c r="E8" s="182" t="s">
        <v>468</v>
      </c>
      <c r="F8" s="183">
        <v>45291</v>
      </c>
      <c r="G8" s="184" t="s">
        <v>469</v>
      </c>
    </row>
    <row r="9" spans="2:7">
      <c r="B9" s="176"/>
      <c r="C9" s="177"/>
      <c r="D9" s="176"/>
      <c r="F9" s="178"/>
      <c r="G9" s="179"/>
    </row>
    <row r="10" spans="2:7">
      <c r="B10" s="176"/>
      <c r="C10" s="177"/>
      <c r="D10" s="176"/>
      <c r="E10" s="176"/>
    </row>
    <row r="11" spans="2:7">
      <c r="B11" s="176"/>
      <c r="C11" s="177"/>
      <c r="D11" s="176"/>
      <c r="E11" s="176"/>
      <c r="F11" s="178"/>
      <c r="G11" s="179"/>
    </row>
    <row r="12" spans="2:7">
      <c r="B12" s="176"/>
      <c r="C12" s="177"/>
      <c r="D12" s="176"/>
      <c r="E12" s="176"/>
    </row>
    <row r="13" spans="2:7">
      <c r="B13" s="176"/>
      <c r="C13" s="177"/>
      <c r="D13" s="176"/>
      <c r="E13" s="176"/>
      <c r="F13" s="178"/>
      <c r="G13" s="179"/>
    </row>
    <row r="14" spans="2:7">
      <c r="B14" s="176"/>
      <c r="C14" s="177"/>
      <c r="D14" s="176"/>
      <c r="E14" s="176"/>
      <c r="F14" s="178"/>
      <c r="G14" s="179"/>
    </row>
    <row r="15" spans="2:7">
      <c r="B15" s="176"/>
      <c r="C15" s="177"/>
      <c r="D15" s="176"/>
      <c r="E15" s="176"/>
      <c r="F15" s="178"/>
      <c r="G15" s="179"/>
    </row>
    <row r="16" spans="2:7">
      <c r="B16" s="176"/>
      <c r="C16" s="177"/>
      <c r="D16" s="176"/>
      <c r="E16" s="176"/>
      <c r="F16" s="178"/>
      <c r="G16" s="179"/>
    </row>
    <row r="17" spans="2:7">
      <c r="B17" s="176"/>
      <c r="C17" s="177"/>
      <c r="D17" s="176"/>
      <c r="E17" s="176"/>
      <c r="F17" s="178"/>
      <c r="G17" s="179"/>
    </row>
    <row r="18" spans="2:7">
      <c r="B18" s="176"/>
      <c r="C18" s="177"/>
      <c r="D18" s="176"/>
      <c r="E18" s="176"/>
      <c r="F18" s="178"/>
      <c r="G18" s="179"/>
    </row>
    <row r="19" spans="2:7">
      <c r="B19" s="176"/>
      <c r="C19" s="177"/>
      <c r="D19" s="176"/>
      <c r="E19" s="176"/>
      <c r="F19" s="178"/>
      <c r="G19" s="179"/>
    </row>
    <row r="20" spans="2:7">
      <c r="B20" s="176"/>
      <c r="C20" s="177"/>
      <c r="D20" s="176"/>
      <c r="E20" s="176"/>
      <c r="F20" s="178"/>
      <c r="G20" s="179"/>
    </row>
    <row r="21" spans="2:7">
      <c r="B21" s="176"/>
      <c r="C21" s="177"/>
      <c r="D21" s="176"/>
      <c r="E21" s="176"/>
      <c r="F21" s="178"/>
      <c r="G21" s="179"/>
    </row>
    <row r="22" spans="2:7">
      <c r="B22" s="176"/>
      <c r="C22" s="177"/>
      <c r="D22" s="176"/>
      <c r="E22" s="176"/>
      <c r="F22" s="178"/>
      <c r="G22" s="179"/>
    </row>
    <row r="23" spans="2:7">
      <c r="B23" s="176"/>
      <c r="C23" s="177"/>
      <c r="D23" s="176"/>
      <c r="E23" s="176"/>
      <c r="F23" s="178"/>
      <c r="G23" s="179"/>
    </row>
    <row r="24" spans="2:7">
      <c r="B24" s="176"/>
      <c r="C24" s="177"/>
      <c r="D24" s="176"/>
      <c r="E24" s="176"/>
      <c r="F24" s="178"/>
      <c r="G24" s="179"/>
    </row>
    <row r="25" spans="2:7">
      <c r="B25" s="176"/>
      <c r="C25" s="177"/>
      <c r="D25" s="176"/>
      <c r="E25" s="176"/>
      <c r="F25" s="178"/>
      <c r="G25" s="179"/>
    </row>
    <row r="26" spans="2:7">
      <c r="B26" s="176"/>
      <c r="C26" s="177"/>
      <c r="D26" s="176"/>
      <c r="E26" s="176"/>
      <c r="F26" s="178"/>
      <c r="G26" s="179"/>
    </row>
    <row r="27" spans="2:7">
      <c r="B27" s="176"/>
      <c r="C27" s="177"/>
      <c r="D27" s="176"/>
      <c r="E27" s="176"/>
      <c r="F27" s="178"/>
      <c r="G27" s="179"/>
    </row>
    <row r="28" spans="2:7">
      <c r="B28" s="176"/>
      <c r="C28" s="177"/>
      <c r="D28" s="176"/>
      <c r="E28" s="176"/>
      <c r="F28" s="178"/>
      <c r="G28" s="179"/>
    </row>
    <row r="29" spans="2:7">
      <c r="B29" s="176"/>
      <c r="C29" s="177"/>
      <c r="D29" s="176"/>
      <c r="E29" s="176"/>
      <c r="F29" s="178"/>
      <c r="G29" s="179"/>
    </row>
    <row r="30" spans="2:7">
      <c r="B30" s="176"/>
      <c r="C30" s="177"/>
      <c r="D30" s="176"/>
      <c r="E30" s="176"/>
      <c r="F30" s="178"/>
      <c r="G30" s="179"/>
    </row>
    <row r="31" spans="2:7">
      <c r="B31" s="176"/>
      <c r="C31" s="177"/>
      <c r="D31" s="176"/>
      <c r="E31" s="176"/>
      <c r="F31" s="178"/>
      <c r="G31" s="179"/>
    </row>
    <row r="32" spans="2:7">
      <c r="B32" s="176"/>
      <c r="C32" s="177"/>
      <c r="D32" s="176"/>
      <c r="E32" s="176"/>
      <c r="F32" s="178"/>
      <c r="G32" s="179"/>
    </row>
    <row r="33" spans="2:7">
      <c r="B33" s="176"/>
      <c r="C33" s="177"/>
      <c r="D33" s="176"/>
      <c r="E33" s="176"/>
      <c r="F33" s="178"/>
      <c r="G33" s="179"/>
    </row>
    <row r="34" spans="2:7">
      <c r="B34" s="176"/>
      <c r="C34" s="177"/>
      <c r="D34" s="176"/>
      <c r="E34" s="176"/>
      <c r="F34" s="178"/>
      <c r="G34" s="179"/>
    </row>
    <row r="35" spans="2:7">
      <c r="B35" s="176"/>
      <c r="C35" s="177"/>
      <c r="D35" s="176"/>
      <c r="E35" s="176"/>
      <c r="F35" s="178"/>
      <c r="G35" s="179"/>
    </row>
    <row r="36" spans="2:7">
      <c r="B36" s="176"/>
      <c r="C36" s="177"/>
      <c r="D36" s="176"/>
      <c r="E36" s="176"/>
      <c r="F36" s="178"/>
      <c r="G36" s="179"/>
    </row>
    <row r="37" spans="2:7">
      <c r="B37" s="176"/>
      <c r="C37" s="177"/>
      <c r="D37" s="176"/>
      <c r="E37" s="176"/>
      <c r="F37" s="178"/>
      <c r="G37" s="179"/>
    </row>
    <row r="38" spans="2:7">
      <c r="B38" s="176"/>
      <c r="C38" s="177"/>
      <c r="D38" s="176"/>
      <c r="E38" s="176"/>
      <c r="F38" s="178"/>
      <c r="G38" s="179"/>
    </row>
    <row r="39" spans="2:7">
      <c r="B39" s="176"/>
      <c r="C39" s="177"/>
      <c r="D39" s="176"/>
      <c r="E39" s="176"/>
      <c r="F39" s="178"/>
      <c r="G39" s="179"/>
    </row>
  </sheetData>
  <sheetProtection algorithmName="SHA-512" hashValue="6rmMyYwE4lSaOADrla9gHtduenNNbv6NeFxYVUGB71SlLuO37/QjoEJOw/MPEBvHLNRJBrxNHv2skcBA8cUHrw==" saltValue="Al3cB8E+yxNFlH3tHQQYOQ==" spinCount="100000" sheet="1" objects="1" scenarios="1"/>
  <mergeCells count="2">
    <mergeCell ref="B3:G3"/>
    <mergeCell ref="B7:B8"/>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83F27F-BCA8-4171-8BCE-2F8F334C083D}">
  <sheetPr>
    <tabColor theme="4"/>
  </sheetPr>
  <dimension ref="B3:G39"/>
  <sheetViews>
    <sheetView showGridLines="0" showRowColHeaders="0" workbookViewId="0">
      <selection activeCell="L22" sqref="L22"/>
    </sheetView>
  </sheetViews>
  <sheetFormatPr baseColWidth="10" defaultRowHeight="15"/>
  <cols>
    <col min="1" max="1" width="2" style="160" customWidth="1"/>
    <col min="2" max="2" width="28" style="160" customWidth="1"/>
    <col min="3" max="3" width="4" style="160" bestFit="1" customWidth="1"/>
    <col min="4" max="4" width="34.375" style="160" customWidth="1"/>
    <col min="5" max="5" width="33.375" style="160" customWidth="1"/>
    <col min="6" max="6" width="17.375" style="160" customWidth="1"/>
    <col min="7" max="7" width="21.25" style="160" bestFit="1" customWidth="1"/>
    <col min="8" max="16384" width="11" style="160"/>
  </cols>
  <sheetData>
    <row r="3" spans="2:7" ht="18.75">
      <c r="B3" s="217" t="s">
        <v>470</v>
      </c>
      <c r="C3" s="217"/>
      <c r="D3" s="217"/>
      <c r="E3" s="217"/>
      <c r="F3" s="217"/>
      <c r="G3" s="217"/>
    </row>
    <row r="6" spans="2:7">
      <c r="B6" s="193" t="s">
        <v>431</v>
      </c>
      <c r="C6" s="193" t="s">
        <v>432</v>
      </c>
      <c r="D6" s="193" t="s">
        <v>7</v>
      </c>
      <c r="E6" s="193" t="s">
        <v>433</v>
      </c>
      <c r="F6" s="193" t="s">
        <v>434</v>
      </c>
      <c r="G6" s="193" t="s">
        <v>8</v>
      </c>
    </row>
    <row r="7" spans="2:7" ht="66.75" customHeight="1">
      <c r="B7" s="224" t="s">
        <v>471</v>
      </c>
      <c r="C7" s="180">
        <v>1</v>
      </c>
      <c r="D7" s="185" t="s">
        <v>472</v>
      </c>
      <c r="E7" s="191" t="s">
        <v>473</v>
      </c>
      <c r="F7" s="194" t="s">
        <v>474</v>
      </c>
      <c r="G7" s="185" t="s">
        <v>475</v>
      </c>
    </row>
    <row r="8" spans="2:7" ht="42.75" customHeight="1">
      <c r="B8" s="225"/>
      <c r="C8" s="180">
        <v>2</v>
      </c>
      <c r="D8" s="191" t="s">
        <v>476</v>
      </c>
      <c r="E8" s="191" t="s">
        <v>477</v>
      </c>
      <c r="F8" s="194">
        <v>44957</v>
      </c>
      <c r="G8" s="185" t="s">
        <v>475</v>
      </c>
    </row>
    <row r="9" spans="2:7" ht="50.25" customHeight="1">
      <c r="B9" s="225"/>
      <c r="C9" s="180">
        <v>3</v>
      </c>
      <c r="D9" s="191" t="s">
        <v>478</v>
      </c>
      <c r="E9" s="191" t="s">
        <v>479</v>
      </c>
      <c r="F9" s="194" t="s">
        <v>480</v>
      </c>
      <c r="G9" s="185" t="s">
        <v>481</v>
      </c>
    </row>
    <row r="10" spans="2:7" ht="72" customHeight="1">
      <c r="B10" s="225"/>
      <c r="C10" s="180">
        <v>4</v>
      </c>
      <c r="D10" s="191" t="s">
        <v>482</v>
      </c>
      <c r="E10" s="185" t="s">
        <v>483</v>
      </c>
      <c r="F10" s="194" t="s">
        <v>489</v>
      </c>
      <c r="G10" s="185" t="s">
        <v>484</v>
      </c>
    </row>
    <row r="11" spans="2:7" ht="78" customHeight="1">
      <c r="B11" s="186"/>
      <c r="C11" s="180">
        <v>5</v>
      </c>
      <c r="D11" s="191" t="s">
        <v>485</v>
      </c>
      <c r="E11" s="185" t="s">
        <v>483</v>
      </c>
      <c r="F11" s="194" t="s">
        <v>489</v>
      </c>
      <c r="G11" s="185" t="s">
        <v>484</v>
      </c>
    </row>
    <row r="12" spans="2:7" ht="43.5" customHeight="1">
      <c r="B12" s="187" t="s">
        <v>486</v>
      </c>
      <c r="C12" s="180">
        <v>6</v>
      </c>
      <c r="D12" s="191" t="s">
        <v>487</v>
      </c>
      <c r="E12" s="185" t="s">
        <v>488</v>
      </c>
      <c r="F12" s="194" t="s">
        <v>489</v>
      </c>
      <c r="G12" s="185" t="s">
        <v>490</v>
      </c>
    </row>
    <row r="13" spans="2:7">
      <c r="B13" s="176"/>
      <c r="C13" s="177"/>
      <c r="D13" s="176"/>
      <c r="E13" s="176"/>
      <c r="F13" s="178"/>
      <c r="G13" s="179"/>
    </row>
    <row r="14" spans="2:7">
      <c r="B14" s="176"/>
      <c r="C14" s="177"/>
      <c r="D14" s="176"/>
      <c r="E14" s="176"/>
      <c r="F14" s="178"/>
      <c r="G14" s="179"/>
    </row>
    <row r="15" spans="2:7">
      <c r="B15" s="176"/>
      <c r="C15" s="177"/>
      <c r="D15" s="176"/>
      <c r="E15" s="176"/>
      <c r="F15" s="178"/>
      <c r="G15" s="179"/>
    </row>
    <row r="16" spans="2:7">
      <c r="B16" s="176"/>
      <c r="C16" s="177"/>
      <c r="D16" s="176"/>
      <c r="E16" s="176"/>
      <c r="F16" s="178"/>
      <c r="G16" s="179"/>
    </row>
    <row r="17" spans="2:7">
      <c r="B17" s="176"/>
      <c r="C17" s="177"/>
      <c r="D17" s="176"/>
      <c r="E17" s="176"/>
      <c r="F17" s="178"/>
      <c r="G17" s="179"/>
    </row>
    <row r="18" spans="2:7">
      <c r="B18" s="176"/>
      <c r="C18" s="177"/>
      <c r="D18" s="176"/>
      <c r="E18" s="176"/>
      <c r="F18" s="178"/>
      <c r="G18" s="179"/>
    </row>
    <row r="19" spans="2:7">
      <c r="B19" s="176"/>
      <c r="C19" s="177"/>
      <c r="D19" s="176"/>
      <c r="E19" s="176"/>
      <c r="F19" s="178"/>
      <c r="G19" s="179"/>
    </row>
    <row r="20" spans="2:7">
      <c r="B20" s="176"/>
      <c r="C20" s="177"/>
      <c r="D20" s="176"/>
      <c r="E20" s="176"/>
      <c r="F20" s="178"/>
      <c r="G20" s="179"/>
    </row>
    <row r="21" spans="2:7">
      <c r="B21" s="176"/>
      <c r="C21" s="177"/>
      <c r="D21" s="176"/>
      <c r="E21" s="176"/>
      <c r="F21" s="178"/>
      <c r="G21" s="179"/>
    </row>
    <row r="22" spans="2:7">
      <c r="B22" s="176"/>
      <c r="C22" s="177"/>
      <c r="D22" s="176"/>
      <c r="E22" s="176"/>
      <c r="F22" s="178"/>
      <c r="G22" s="179"/>
    </row>
    <row r="23" spans="2:7">
      <c r="B23" s="176"/>
      <c r="C23" s="177"/>
      <c r="D23" s="176"/>
      <c r="E23" s="176"/>
      <c r="F23" s="178"/>
      <c r="G23" s="179"/>
    </row>
    <row r="24" spans="2:7">
      <c r="B24" s="176"/>
      <c r="C24" s="177"/>
      <c r="D24" s="176"/>
      <c r="E24" s="176"/>
      <c r="F24" s="178"/>
      <c r="G24" s="179"/>
    </row>
    <row r="25" spans="2:7">
      <c r="B25" s="176"/>
      <c r="C25" s="177"/>
      <c r="D25" s="176"/>
      <c r="E25" s="176"/>
      <c r="F25" s="178"/>
      <c r="G25" s="179"/>
    </row>
    <row r="26" spans="2:7">
      <c r="B26" s="176"/>
      <c r="C26" s="177"/>
      <c r="D26" s="176"/>
      <c r="E26" s="176"/>
      <c r="F26" s="178"/>
      <c r="G26" s="179"/>
    </row>
    <row r="27" spans="2:7">
      <c r="B27" s="176"/>
      <c r="C27" s="177"/>
      <c r="D27" s="176"/>
      <c r="E27" s="176"/>
      <c r="F27" s="178"/>
      <c r="G27" s="179"/>
    </row>
    <row r="28" spans="2:7">
      <c r="B28" s="176"/>
      <c r="C28" s="177"/>
      <c r="D28" s="176"/>
      <c r="E28" s="176"/>
      <c r="F28" s="178"/>
      <c r="G28" s="179"/>
    </row>
    <row r="29" spans="2:7">
      <c r="B29" s="176"/>
      <c r="C29" s="177"/>
      <c r="D29" s="176"/>
      <c r="E29" s="176"/>
      <c r="F29" s="178"/>
      <c r="G29" s="179"/>
    </row>
    <row r="30" spans="2:7">
      <c r="B30" s="176"/>
      <c r="C30" s="177"/>
      <c r="D30" s="176"/>
      <c r="E30" s="176"/>
      <c r="F30" s="178"/>
      <c r="G30" s="179"/>
    </row>
    <row r="31" spans="2:7">
      <c r="B31" s="176"/>
      <c r="C31" s="177"/>
      <c r="D31" s="176"/>
      <c r="E31" s="176"/>
      <c r="F31" s="178"/>
      <c r="G31" s="179"/>
    </row>
    <row r="32" spans="2:7">
      <c r="B32" s="176"/>
      <c r="C32" s="177"/>
      <c r="D32" s="176"/>
      <c r="E32" s="176"/>
      <c r="F32" s="178"/>
      <c r="G32" s="179"/>
    </row>
    <row r="33" spans="2:7">
      <c r="B33" s="176"/>
      <c r="C33" s="177"/>
      <c r="D33" s="176"/>
      <c r="E33" s="176"/>
      <c r="F33" s="178"/>
      <c r="G33" s="179"/>
    </row>
    <row r="34" spans="2:7">
      <c r="B34" s="176"/>
      <c r="C34" s="177"/>
      <c r="D34" s="176"/>
      <c r="E34" s="176"/>
      <c r="F34" s="178"/>
      <c r="G34" s="179"/>
    </row>
    <row r="35" spans="2:7">
      <c r="B35" s="176"/>
      <c r="C35" s="177"/>
      <c r="D35" s="176"/>
      <c r="E35" s="176"/>
      <c r="F35" s="178"/>
      <c r="G35" s="179"/>
    </row>
    <row r="36" spans="2:7">
      <c r="B36" s="176"/>
      <c r="C36" s="177"/>
      <c r="D36" s="176"/>
      <c r="E36" s="176"/>
      <c r="F36" s="178"/>
      <c r="G36" s="179"/>
    </row>
    <row r="37" spans="2:7">
      <c r="B37" s="176"/>
      <c r="C37" s="177"/>
      <c r="D37" s="176"/>
      <c r="E37" s="176"/>
      <c r="F37" s="178"/>
      <c r="G37" s="179"/>
    </row>
    <row r="38" spans="2:7">
      <c r="B38" s="176"/>
      <c r="C38" s="177"/>
      <c r="D38" s="176"/>
      <c r="E38" s="176"/>
      <c r="F38" s="178"/>
      <c r="G38" s="179"/>
    </row>
    <row r="39" spans="2:7">
      <c r="B39" s="176"/>
      <c r="C39" s="177"/>
      <c r="D39" s="176"/>
      <c r="E39" s="176"/>
      <c r="F39" s="178"/>
      <c r="G39" s="179"/>
    </row>
  </sheetData>
  <sheetProtection algorithmName="SHA-512" hashValue="CbquONbbVLPfHgtix7y8qyBPDdUU/gRih+KPKTrC82uMI6X+qYCeVvE7E/sHpGEjKToBBZM1V9KGTAmHNX6zvw==" saltValue="+n3fmFJUtavogJOuCN/MDA==" spinCount="100000" sheet="1" objects="1" scenarios="1"/>
  <mergeCells count="2">
    <mergeCell ref="B3:G3"/>
    <mergeCell ref="B7:B10"/>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7C0DA-A73F-4BFF-B209-3C5309183878}">
  <sheetPr>
    <tabColor theme="4"/>
  </sheetPr>
  <dimension ref="B3:G41"/>
  <sheetViews>
    <sheetView showGridLines="0" showRowColHeaders="0" workbookViewId="0">
      <selection activeCell="L22" sqref="L22"/>
    </sheetView>
  </sheetViews>
  <sheetFormatPr baseColWidth="10" defaultRowHeight="15"/>
  <cols>
    <col min="1" max="1" width="2" style="160" customWidth="1"/>
    <col min="2" max="2" width="28" style="160" customWidth="1"/>
    <col min="3" max="3" width="4" style="160" bestFit="1" customWidth="1"/>
    <col min="4" max="5" width="38.25" style="160" customWidth="1"/>
    <col min="6" max="6" width="17.375" style="160" customWidth="1"/>
    <col min="7" max="7" width="21.25" style="160" bestFit="1" customWidth="1"/>
    <col min="8" max="16384" width="11" style="160"/>
  </cols>
  <sheetData>
    <row r="3" spans="2:7" ht="18.75">
      <c r="B3" s="217" t="s">
        <v>491</v>
      </c>
      <c r="C3" s="217"/>
      <c r="D3" s="217"/>
      <c r="E3" s="217"/>
      <c r="F3" s="217"/>
      <c r="G3" s="217"/>
    </row>
    <row r="6" spans="2:7">
      <c r="B6" s="193" t="s">
        <v>431</v>
      </c>
      <c r="C6" s="193" t="s">
        <v>432</v>
      </c>
      <c r="D6" s="193" t="s">
        <v>7</v>
      </c>
      <c r="E6" s="193" t="s">
        <v>433</v>
      </c>
      <c r="F6" s="193" t="s">
        <v>434</v>
      </c>
      <c r="G6" s="193" t="s">
        <v>8</v>
      </c>
    </row>
    <row r="7" spans="2:7" ht="37.5" customHeight="1">
      <c r="B7" s="187" t="s">
        <v>492</v>
      </c>
      <c r="C7" s="180">
        <v>1</v>
      </c>
      <c r="D7" s="182" t="s">
        <v>493</v>
      </c>
      <c r="E7" s="182" t="s">
        <v>494</v>
      </c>
      <c r="F7" s="183">
        <v>45138</v>
      </c>
      <c r="G7" s="182" t="s">
        <v>495</v>
      </c>
    </row>
    <row r="8" spans="2:7" ht="25.5">
      <c r="B8" s="187" t="s">
        <v>496</v>
      </c>
      <c r="C8" s="180">
        <v>2</v>
      </c>
      <c r="D8" s="181" t="s">
        <v>497</v>
      </c>
      <c r="E8" s="182" t="s">
        <v>498</v>
      </c>
      <c r="F8" s="183">
        <v>45107</v>
      </c>
      <c r="G8" s="182" t="s">
        <v>499</v>
      </c>
    </row>
    <row r="9" spans="2:7" ht="27.75" customHeight="1">
      <c r="B9" s="187" t="s">
        <v>500</v>
      </c>
      <c r="C9" s="180">
        <v>3</v>
      </c>
      <c r="D9" s="191" t="s">
        <v>220</v>
      </c>
      <c r="E9" s="185" t="s">
        <v>227</v>
      </c>
      <c r="F9" s="194">
        <v>45291</v>
      </c>
      <c r="G9" s="182" t="s">
        <v>501</v>
      </c>
    </row>
    <row r="10" spans="2:7" ht="41.25" customHeight="1">
      <c r="B10" s="187" t="s">
        <v>502</v>
      </c>
      <c r="C10" s="180">
        <v>4</v>
      </c>
      <c r="D10" s="182" t="s">
        <v>503</v>
      </c>
      <c r="E10" s="182" t="s">
        <v>504</v>
      </c>
      <c r="F10" s="183">
        <v>45107</v>
      </c>
      <c r="G10" s="182" t="s">
        <v>505</v>
      </c>
    </row>
    <row r="11" spans="2:7">
      <c r="B11" s="176"/>
      <c r="C11" s="177"/>
      <c r="D11" s="176"/>
      <c r="F11" s="178"/>
      <c r="G11" s="179"/>
    </row>
    <row r="12" spans="2:7">
      <c r="B12" s="176"/>
      <c r="C12" s="177"/>
      <c r="D12" s="176"/>
      <c r="E12" s="176"/>
    </row>
    <row r="13" spans="2:7">
      <c r="B13" s="176"/>
      <c r="C13" s="177"/>
      <c r="D13" s="176"/>
      <c r="E13" s="176"/>
      <c r="F13" s="178"/>
      <c r="G13" s="179"/>
    </row>
    <row r="14" spans="2:7">
      <c r="B14" s="176"/>
      <c r="C14" s="177"/>
      <c r="D14" s="176"/>
      <c r="E14" s="176"/>
    </row>
    <row r="15" spans="2:7">
      <c r="B15" s="176"/>
      <c r="C15" s="177"/>
      <c r="D15" s="176"/>
      <c r="E15" s="176"/>
      <c r="F15" s="178"/>
      <c r="G15" s="179"/>
    </row>
    <row r="16" spans="2:7">
      <c r="B16" s="176"/>
      <c r="C16" s="177"/>
      <c r="D16" s="176"/>
      <c r="E16" s="176"/>
      <c r="F16" s="178"/>
      <c r="G16" s="179"/>
    </row>
    <row r="17" spans="2:7">
      <c r="B17" s="176"/>
      <c r="C17" s="177"/>
      <c r="D17" s="176"/>
      <c r="E17" s="176"/>
      <c r="F17" s="178"/>
      <c r="G17" s="179"/>
    </row>
    <row r="18" spans="2:7">
      <c r="B18" s="176"/>
      <c r="C18" s="177"/>
      <c r="D18" s="176"/>
      <c r="E18" s="176"/>
      <c r="F18" s="178"/>
      <c r="G18" s="179"/>
    </row>
    <row r="19" spans="2:7">
      <c r="B19" s="176"/>
      <c r="C19" s="177"/>
      <c r="D19" s="176"/>
      <c r="E19" s="176"/>
      <c r="F19" s="178"/>
      <c r="G19" s="179"/>
    </row>
    <row r="20" spans="2:7">
      <c r="B20" s="176"/>
      <c r="C20" s="177"/>
      <c r="D20" s="176"/>
      <c r="E20" s="176"/>
      <c r="F20" s="178"/>
      <c r="G20" s="179"/>
    </row>
    <row r="21" spans="2:7">
      <c r="B21" s="176"/>
      <c r="C21" s="177"/>
      <c r="D21" s="176"/>
      <c r="E21" s="176"/>
      <c r="F21" s="178"/>
      <c r="G21" s="179"/>
    </row>
    <row r="22" spans="2:7">
      <c r="B22" s="176"/>
      <c r="C22" s="177"/>
      <c r="D22" s="176"/>
      <c r="E22" s="176"/>
      <c r="F22" s="178"/>
      <c r="G22" s="179"/>
    </row>
    <row r="23" spans="2:7">
      <c r="B23" s="176"/>
      <c r="C23" s="177"/>
      <c r="D23" s="176"/>
      <c r="E23" s="176"/>
      <c r="F23" s="178"/>
      <c r="G23" s="179"/>
    </row>
    <row r="24" spans="2:7">
      <c r="B24" s="176"/>
      <c r="C24" s="177"/>
      <c r="D24" s="176"/>
      <c r="E24" s="176"/>
      <c r="F24" s="178"/>
      <c r="G24" s="179"/>
    </row>
    <row r="25" spans="2:7">
      <c r="B25" s="176"/>
      <c r="C25" s="177"/>
      <c r="D25" s="176"/>
      <c r="E25" s="176"/>
      <c r="F25" s="178"/>
      <c r="G25" s="179"/>
    </row>
    <row r="26" spans="2:7">
      <c r="B26" s="176"/>
      <c r="C26" s="177"/>
      <c r="D26" s="176"/>
      <c r="E26" s="176"/>
      <c r="F26" s="178"/>
      <c r="G26" s="179"/>
    </row>
    <row r="27" spans="2:7">
      <c r="B27" s="176"/>
      <c r="C27" s="177"/>
      <c r="D27" s="176"/>
      <c r="E27" s="176"/>
      <c r="F27" s="178"/>
      <c r="G27" s="179"/>
    </row>
    <row r="28" spans="2:7">
      <c r="B28" s="176"/>
      <c r="C28" s="177"/>
      <c r="D28" s="176"/>
      <c r="E28" s="176"/>
      <c r="F28" s="178"/>
      <c r="G28" s="179"/>
    </row>
    <row r="29" spans="2:7">
      <c r="B29" s="176"/>
      <c r="C29" s="177"/>
      <c r="D29" s="176"/>
      <c r="E29" s="176"/>
      <c r="F29" s="178"/>
      <c r="G29" s="179"/>
    </row>
    <row r="30" spans="2:7">
      <c r="B30" s="176"/>
      <c r="C30" s="177"/>
      <c r="D30" s="176"/>
      <c r="E30" s="176"/>
      <c r="F30" s="178"/>
      <c r="G30" s="179"/>
    </row>
    <row r="31" spans="2:7">
      <c r="B31" s="176"/>
      <c r="C31" s="177"/>
      <c r="D31" s="176"/>
      <c r="E31" s="176"/>
      <c r="F31" s="178"/>
      <c r="G31" s="179"/>
    </row>
    <row r="32" spans="2:7">
      <c r="B32" s="176"/>
      <c r="C32" s="177"/>
      <c r="D32" s="176"/>
      <c r="E32" s="176"/>
      <c r="F32" s="178"/>
      <c r="G32" s="179"/>
    </row>
    <row r="33" spans="2:7">
      <c r="B33" s="176"/>
      <c r="C33" s="177"/>
      <c r="D33" s="176"/>
      <c r="E33" s="176"/>
      <c r="F33" s="178"/>
      <c r="G33" s="179"/>
    </row>
    <row r="34" spans="2:7">
      <c r="B34" s="176"/>
      <c r="C34" s="177"/>
      <c r="D34" s="176"/>
      <c r="E34" s="176"/>
      <c r="F34" s="178"/>
      <c r="G34" s="179"/>
    </row>
    <row r="35" spans="2:7">
      <c r="B35" s="176"/>
      <c r="C35" s="177"/>
      <c r="D35" s="176"/>
      <c r="E35" s="176"/>
      <c r="F35" s="178"/>
      <c r="G35" s="179"/>
    </row>
    <row r="36" spans="2:7">
      <c r="B36" s="176"/>
      <c r="C36" s="177"/>
      <c r="D36" s="176"/>
      <c r="E36" s="176"/>
      <c r="F36" s="178"/>
      <c r="G36" s="179"/>
    </row>
    <row r="37" spans="2:7">
      <c r="B37" s="176"/>
      <c r="C37" s="177"/>
      <c r="D37" s="176"/>
      <c r="E37" s="176"/>
      <c r="F37" s="178"/>
      <c r="G37" s="179"/>
    </row>
    <row r="38" spans="2:7">
      <c r="B38" s="176"/>
      <c r="C38" s="177"/>
      <c r="D38" s="176"/>
      <c r="E38" s="176"/>
      <c r="F38" s="178"/>
      <c r="G38" s="179"/>
    </row>
    <row r="39" spans="2:7">
      <c r="B39" s="176"/>
      <c r="C39" s="177"/>
      <c r="D39" s="176"/>
      <c r="E39" s="176"/>
      <c r="F39" s="178"/>
      <c r="G39" s="179"/>
    </row>
    <row r="40" spans="2:7">
      <c r="B40" s="176"/>
      <c r="C40" s="177"/>
      <c r="D40" s="176"/>
      <c r="E40" s="176"/>
      <c r="F40" s="178"/>
      <c r="G40" s="179"/>
    </row>
    <row r="41" spans="2:7">
      <c r="B41" s="176"/>
      <c r="C41" s="177"/>
      <c r="D41" s="176"/>
      <c r="E41" s="176"/>
      <c r="F41" s="178"/>
      <c r="G41" s="179"/>
    </row>
  </sheetData>
  <sheetProtection algorithmName="SHA-512" hashValue="0q+xliIIusq+ZbXOk3GXicVrn+XMstAmhasnSsMLNVim6kTB7z2/1c2NCJN8/PXe8WHbp1NOqU+vjT7F9uNApA==" saltValue="pRgCvupucU0YQmPvdmVIWQ==" spinCount="100000" sheet="1" objects="1" scenarios="1"/>
  <mergeCells count="1">
    <mergeCell ref="B3:G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E88B1-7D44-47EB-BB7D-D76C102A2D1F}">
  <sheetPr>
    <tabColor theme="4"/>
  </sheetPr>
  <dimension ref="B3:G42"/>
  <sheetViews>
    <sheetView showGridLines="0" showRowColHeaders="0" zoomScaleNormal="100" workbookViewId="0">
      <selection activeCell="L22" sqref="L22"/>
    </sheetView>
  </sheetViews>
  <sheetFormatPr baseColWidth="10" defaultRowHeight="15"/>
  <cols>
    <col min="1" max="1" width="2" style="160" customWidth="1"/>
    <col min="2" max="2" width="28" style="160" customWidth="1"/>
    <col min="3" max="3" width="4" style="160" bestFit="1" customWidth="1"/>
    <col min="4" max="5" width="38.25" style="160" customWidth="1"/>
    <col min="6" max="6" width="17.375" style="160" customWidth="1"/>
    <col min="7" max="7" width="21.25" style="160" bestFit="1" customWidth="1"/>
    <col min="8" max="16384" width="11" style="160"/>
  </cols>
  <sheetData>
    <row r="3" spans="2:7" ht="18.75">
      <c r="B3" s="217" t="s">
        <v>506</v>
      </c>
      <c r="C3" s="217"/>
      <c r="D3" s="217"/>
      <c r="E3" s="217"/>
      <c r="F3" s="217"/>
      <c r="G3" s="217"/>
    </row>
    <row r="6" spans="2:7">
      <c r="B6" s="193" t="s">
        <v>431</v>
      </c>
      <c r="C6" s="193" t="s">
        <v>432</v>
      </c>
      <c r="D6" s="193" t="s">
        <v>7</v>
      </c>
      <c r="E6" s="193" t="s">
        <v>433</v>
      </c>
      <c r="F6" s="193" t="s">
        <v>434</v>
      </c>
      <c r="G6" s="193" t="s">
        <v>8</v>
      </c>
    </row>
    <row r="7" spans="2:7" ht="44.25" customHeight="1">
      <c r="B7" s="187" t="s">
        <v>507</v>
      </c>
      <c r="C7" s="180">
        <v>2</v>
      </c>
      <c r="D7" s="181" t="s">
        <v>508</v>
      </c>
      <c r="E7" s="181" t="s">
        <v>509</v>
      </c>
      <c r="F7" s="188" t="s">
        <v>452</v>
      </c>
      <c r="G7" s="188" t="s">
        <v>501</v>
      </c>
    </row>
    <row r="8" spans="2:7" ht="48" customHeight="1">
      <c r="B8" s="187" t="s">
        <v>507</v>
      </c>
      <c r="C8" s="180">
        <v>3</v>
      </c>
      <c r="D8" s="181" t="s">
        <v>510</v>
      </c>
      <c r="E8" s="182" t="s">
        <v>511</v>
      </c>
      <c r="F8" s="188" t="s">
        <v>452</v>
      </c>
      <c r="G8" s="188" t="s">
        <v>512</v>
      </c>
    </row>
    <row r="9" spans="2:7" ht="75.75" customHeight="1">
      <c r="B9" s="189" t="s">
        <v>513</v>
      </c>
      <c r="C9" s="190">
        <v>5</v>
      </c>
      <c r="D9" s="191" t="s">
        <v>514</v>
      </c>
      <c r="E9" s="185" t="s">
        <v>515</v>
      </c>
      <c r="F9" s="192" t="s">
        <v>489</v>
      </c>
      <c r="G9" s="192" t="s">
        <v>512</v>
      </c>
    </row>
    <row r="10" spans="2:7" ht="49.5" customHeight="1">
      <c r="B10" s="189" t="s">
        <v>513</v>
      </c>
      <c r="C10" s="190">
        <v>6</v>
      </c>
      <c r="D10" s="191" t="s">
        <v>516</v>
      </c>
      <c r="E10" s="185" t="s">
        <v>517</v>
      </c>
      <c r="F10" s="192" t="s">
        <v>452</v>
      </c>
      <c r="G10" s="192" t="s">
        <v>445</v>
      </c>
    </row>
    <row r="11" spans="2:7" ht="58.5" customHeight="1">
      <c r="B11" s="189" t="s">
        <v>518</v>
      </c>
      <c r="C11" s="190">
        <v>7</v>
      </c>
      <c r="D11" s="191" t="s">
        <v>519</v>
      </c>
      <c r="E11" s="185" t="s">
        <v>520</v>
      </c>
      <c r="F11" s="188" t="s">
        <v>452</v>
      </c>
      <c r="G11" s="192" t="s">
        <v>512</v>
      </c>
    </row>
    <row r="12" spans="2:7">
      <c r="B12" s="176"/>
      <c r="C12" s="177"/>
      <c r="D12" s="176"/>
      <c r="F12" s="178"/>
      <c r="G12" s="179"/>
    </row>
    <row r="13" spans="2:7">
      <c r="B13" s="176"/>
      <c r="C13" s="177"/>
      <c r="D13" s="176"/>
      <c r="E13" s="176"/>
    </row>
    <row r="14" spans="2:7">
      <c r="B14" s="176"/>
      <c r="C14" s="177"/>
      <c r="D14" s="176"/>
      <c r="E14" s="176"/>
      <c r="F14" s="178"/>
      <c r="G14" s="179"/>
    </row>
    <row r="15" spans="2:7">
      <c r="B15" s="176"/>
      <c r="C15" s="177"/>
      <c r="D15" s="176"/>
      <c r="E15" s="176"/>
    </row>
    <row r="16" spans="2:7">
      <c r="B16" s="176"/>
      <c r="C16" s="177"/>
      <c r="D16" s="176"/>
      <c r="E16" s="176"/>
      <c r="F16" s="178"/>
      <c r="G16" s="179"/>
    </row>
    <row r="17" spans="2:7">
      <c r="B17" s="176"/>
      <c r="C17" s="177"/>
      <c r="D17" s="176"/>
      <c r="E17" s="176"/>
      <c r="F17" s="178"/>
      <c r="G17" s="179"/>
    </row>
    <row r="18" spans="2:7">
      <c r="B18" s="176"/>
      <c r="C18" s="177"/>
      <c r="D18" s="176"/>
      <c r="E18" s="176"/>
      <c r="F18" s="178"/>
      <c r="G18" s="179"/>
    </row>
    <row r="19" spans="2:7">
      <c r="B19" s="176"/>
      <c r="C19" s="177"/>
      <c r="D19" s="176"/>
      <c r="E19" s="176"/>
      <c r="F19" s="178"/>
      <c r="G19" s="179"/>
    </row>
    <row r="20" spans="2:7">
      <c r="B20" s="176"/>
      <c r="C20" s="177"/>
      <c r="D20" s="176"/>
      <c r="E20" s="176"/>
      <c r="F20" s="178"/>
      <c r="G20" s="179"/>
    </row>
    <row r="21" spans="2:7">
      <c r="B21" s="176"/>
      <c r="C21" s="177"/>
      <c r="D21" s="176"/>
      <c r="E21" s="176"/>
      <c r="F21" s="178"/>
      <c r="G21" s="179"/>
    </row>
    <row r="22" spans="2:7">
      <c r="B22" s="176"/>
      <c r="C22" s="177"/>
      <c r="D22" s="176"/>
      <c r="E22" s="176"/>
      <c r="F22" s="178"/>
      <c r="G22" s="179"/>
    </row>
    <row r="23" spans="2:7">
      <c r="B23" s="176"/>
      <c r="C23" s="177"/>
      <c r="D23" s="176"/>
      <c r="E23" s="176"/>
      <c r="F23" s="178"/>
      <c r="G23" s="179"/>
    </row>
    <row r="24" spans="2:7">
      <c r="B24" s="176"/>
      <c r="C24" s="177"/>
      <c r="D24" s="176"/>
      <c r="E24" s="176"/>
      <c r="F24" s="178"/>
      <c r="G24" s="179"/>
    </row>
    <row r="25" spans="2:7">
      <c r="B25" s="176"/>
      <c r="C25" s="177"/>
      <c r="D25" s="176"/>
      <c r="E25" s="176"/>
      <c r="F25" s="178"/>
      <c r="G25" s="179"/>
    </row>
    <row r="26" spans="2:7">
      <c r="B26" s="176"/>
      <c r="C26" s="177"/>
      <c r="D26" s="176"/>
      <c r="E26" s="176"/>
      <c r="F26" s="178"/>
      <c r="G26" s="179"/>
    </row>
    <row r="27" spans="2:7">
      <c r="B27" s="176"/>
      <c r="C27" s="177"/>
      <c r="D27" s="176"/>
      <c r="E27" s="176"/>
      <c r="F27" s="178"/>
      <c r="G27" s="179"/>
    </row>
    <row r="28" spans="2:7">
      <c r="B28" s="176"/>
      <c r="C28" s="177"/>
      <c r="D28" s="176"/>
      <c r="E28" s="176"/>
      <c r="F28" s="178"/>
      <c r="G28" s="179"/>
    </row>
    <row r="29" spans="2:7">
      <c r="B29" s="176"/>
      <c r="C29" s="177"/>
      <c r="D29" s="176"/>
      <c r="E29" s="176"/>
      <c r="F29" s="178"/>
      <c r="G29" s="179"/>
    </row>
    <row r="30" spans="2:7">
      <c r="B30" s="176"/>
      <c r="C30" s="177"/>
      <c r="D30" s="176"/>
      <c r="E30" s="176"/>
      <c r="F30" s="178"/>
      <c r="G30" s="179"/>
    </row>
    <row r="31" spans="2:7">
      <c r="B31" s="176"/>
      <c r="C31" s="177"/>
      <c r="D31" s="176"/>
      <c r="E31" s="176"/>
      <c r="F31" s="178"/>
      <c r="G31" s="179"/>
    </row>
    <row r="32" spans="2:7">
      <c r="B32" s="176"/>
      <c r="C32" s="177"/>
      <c r="D32" s="176"/>
      <c r="E32" s="176"/>
      <c r="F32" s="178"/>
      <c r="G32" s="179"/>
    </row>
    <row r="33" spans="2:7">
      <c r="B33" s="176"/>
      <c r="C33" s="177"/>
      <c r="D33" s="176"/>
      <c r="E33" s="176"/>
      <c r="F33" s="178"/>
      <c r="G33" s="179"/>
    </row>
    <row r="34" spans="2:7">
      <c r="B34" s="176"/>
      <c r="C34" s="177"/>
      <c r="D34" s="176"/>
      <c r="E34" s="176"/>
      <c r="F34" s="178"/>
      <c r="G34" s="179"/>
    </row>
    <row r="35" spans="2:7">
      <c r="B35" s="176"/>
      <c r="C35" s="177"/>
      <c r="D35" s="176"/>
      <c r="E35" s="176"/>
      <c r="F35" s="178"/>
      <c r="G35" s="179"/>
    </row>
    <row r="36" spans="2:7">
      <c r="B36" s="176"/>
      <c r="C36" s="177"/>
      <c r="D36" s="176"/>
      <c r="E36" s="176"/>
      <c r="F36" s="178"/>
      <c r="G36" s="179"/>
    </row>
    <row r="37" spans="2:7">
      <c r="B37" s="176"/>
      <c r="C37" s="177"/>
      <c r="D37" s="176"/>
      <c r="E37" s="176"/>
      <c r="F37" s="178"/>
      <c r="G37" s="179"/>
    </row>
    <row r="38" spans="2:7">
      <c r="B38" s="176"/>
      <c r="C38" s="177"/>
      <c r="D38" s="176"/>
      <c r="E38" s="176"/>
      <c r="F38" s="178"/>
      <c r="G38" s="179"/>
    </row>
    <row r="39" spans="2:7">
      <c r="B39" s="176"/>
      <c r="C39" s="177"/>
      <c r="D39" s="176"/>
      <c r="E39" s="176"/>
      <c r="F39" s="178"/>
      <c r="G39" s="179"/>
    </row>
    <row r="40" spans="2:7">
      <c r="B40" s="176"/>
      <c r="C40" s="177"/>
      <c r="D40" s="176"/>
      <c r="E40" s="176"/>
      <c r="F40" s="178"/>
      <c r="G40" s="179"/>
    </row>
    <row r="41" spans="2:7">
      <c r="B41" s="176"/>
      <c r="C41" s="177"/>
      <c r="D41" s="176"/>
      <c r="E41" s="176"/>
      <c r="F41" s="178"/>
      <c r="G41" s="179"/>
    </row>
    <row r="42" spans="2:7">
      <c r="B42" s="176"/>
      <c r="C42" s="177"/>
      <c r="D42" s="176"/>
      <c r="E42" s="176"/>
      <c r="F42" s="178"/>
      <c r="G42" s="179"/>
    </row>
  </sheetData>
  <sheetProtection algorithmName="SHA-512" hashValue="OQhW3JUYM3A6jIJUzKP9jBsER/34fw8uQ4AHFbai/WvBykLueai0E367TVvscVcFB9DLNsh/syAHvUDtcD1IiQ==" saltValue="RZ/2tDOkuOhUcP2BNSmD5w==" spinCount="100000" sheet="1" objects="1" scenarios="1"/>
  <mergeCells count="1">
    <mergeCell ref="B3:G3"/>
  </mergeCell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6EC093-BB04-4DBD-B61E-CDB4AB4BAEEF}">
  <sheetPr>
    <tabColor theme="4"/>
  </sheetPr>
  <dimension ref="B3:F38"/>
  <sheetViews>
    <sheetView showGridLines="0" showRowColHeaders="0" workbookViewId="0">
      <selection activeCell="L22" sqref="L22"/>
    </sheetView>
  </sheetViews>
  <sheetFormatPr baseColWidth="10" defaultRowHeight="15"/>
  <cols>
    <col min="1" max="1" width="2" style="160" customWidth="1"/>
    <col min="2" max="2" width="4" style="160" bestFit="1" customWidth="1"/>
    <col min="3" max="4" width="38.25" style="160" customWidth="1"/>
    <col min="5" max="5" width="17.375" style="160" customWidth="1"/>
    <col min="6" max="6" width="21.25" style="160" bestFit="1" customWidth="1"/>
    <col min="7" max="16384" width="11" style="160"/>
  </cols>
  <sheetData>
    <row r="3" spans="2:6" ht="18.75">
      <c r="B3" s="217" t="s">
        <v>521</v>
      </c>
      <c r="C3" s="217"/>
      <c r="D3" s="217"/>
      <c r="E3" s="217"/>
      <c r="F3" s="217"/>
    </row>
    <row r="6" spans="2:6">
      <c r="B6" s="193" t="s">
        <v>432</v>
      </c>
      <c r="C6" s="193" t="s">
        <v>7</v>
      </c>
      <c r="D6" s="193" t="s">
        <v>433</v>
      </c>
      <c r="E6" s="193" t="s">
        <v>434</v>
      </c>
      <c r="F6" s="193" t="s">
        <v>8</v>
      </c>
    </row>
    <row r="7" spans="2:6" ht="82.5" customHeight="1">
      <c r="B7" s="180">
        <v>1</v>
      </c>
      <c r="C7" s="185" t="s">
        <v>243</v>
      </c>
      <c r="D7" s="185" t="s">
        <v>222</v>
      </c>
      <c r="E7" s="194">
        <v>45291</v>
      </c>
      <c r="F7" s="195" t="s">
        <v>230</v>
      </c>
    </row>
    <row r="8" spans="2:6">
      <c r="B8" s="177"/>
      <c r="C8" s="176"/>
      <c r="E8" s="178"/>
      <c r="F8" s="179"/>
    </row>
    <row r="9" spans="2:6">
      <c r="B9" s="177"/>
      <c r="C9" s="176"/>
      <c r="D9" s="176"/>
    </row>
    <row r="10" spans="2:6">
      <c r="B10" s="177"/>
      <c r="C10" s="176"/>
      <c r="D10" s="176"/>
      <c r="E10" s="178"/>
      <c r="F10" s="179"/>
    </row>
    <row r="11" spans="2:6">
      <c r="B11" s="177"/>
      <c r="C11" s="176"/>
      <c r="D11" s="176"/>
    </row>
    <row r="12" spans="2:6">
      <c r="B12" s="177"/>
      <c r="C12" s="176"/>
      <c r="D12" s="176"/>
      <c r="E12" s="178"/>
      <c r="F12" s="179"/>
    </row>
    <row r="13" spans="2:6">
      <c r="B13" s="177"/>
      <c r="C13" s="176"/>
      <c r="D13" s="176"/>
      <c r="E13" s="178"/>
      <c r="F13" s="179"/>
    </row>
    <row r="14" spans="2:6">
      <c r="B14" s="177"/>
      <c r="C14" s="176"/>
      <c r="D14" s="176"/>
      <c r="E14" s="178"/>
      <c r="F14" s="179"/>
    </row>
    <row r="15" spans="2:6">
      <c r="B15" s="177"/>
      <c r="C15" s="176"/>
      <c r="D15" s="176"/>
      <c r="E15" s="178"/>
      <c r="F15" s="179"/>
    </row>
    <row r="16" spans="2:6">
      <c r="B16" s="177"/>
      <c r="C16" s="176"/>
      <c r="D16" s="176"/>
      <c r="E16" s="178"/>
      <c r="F16" s="179"/>
    </row>
    <row r="17" spans="2:6">
      <c r="B17" s="177"/>
      <c r="C17" s="176"/>
      <c r="D17" s="176"/>
      <c r="E17" s="178"/>
      <c r="F17" s="179"/>
    </row>
    <row r="18" spans="2:6">
      <c r="B18" s="177"/>
      <c r="C18" s="176"/>
      <c r="D18" s="176"/>
      <c r="E18" s="178"/>
      <c r="F18" s="179"/>
    </row>
    <row r="19" spans="2:6">
      <c r="B19" s="177"/>
      <c r="C19" s="176"/>
      <c r="D19" s="176"/>
      <c r="E19" s="178"/>
      <c r="F19" s="179"/>
    </row>
    <row r="20" spans="2:6">
      <c r="B20" s="177"/>
      <c r="C20" s="176"/>
      <c r="D20" s="176"/>
      <c r="E20" s="178"/>
      <c r="F20" s="179"/>
    </row>
    <row r="21" spans="2:6">
      <c r="B21" s="177"/>
      <c r="C21" s="176"/>
      <c r="D21" s="176"/>
      <c r="E21" s="178"/>
      <c r="F21" s="179"/>
    </row>
    <row r="22" spans="2:6">
      <c r="B22" s="177"/>
      <c r="C22" s="176"/>
      <c r="D22" s="176"/>
      <c r="E22" s="178"/>
      <c r="F22" s="179"/>
    </row>
    <row r="23" spans="2:6">
      <c r="B23" s="177"/>
      <c r="C23" s="176"/>
      <c r="D23" s="176"/>
      <c r="E23" s="178"/>
      <c r="F23" s="179"/>
    </row>
    <row r="24" spans="2:6">
      <c r="B24" s="177"/>
      <c r="C24" s="176"/>
      <c r="D24" s="176"/>
      <c r="E24" s="178"/>
      <c r="F24" s="179"/>
    </row>
    <row r="25" spans="2:6">
      <c r="B25" s="177"/>
      <c r="C25" s="176"/>
      <c r="D25" s="176"/>
      <c r="E25" s="178"/>
      <c r="F25" s="179"/>
    </row>
    <row r="26" spans="2:6">
      <c r="B26" s="177"/>
      <c r="C26" s="176"/>
      <c r="D26" s="176"/>
      <c r="E26" s="178"/>
      <c r="F26" s="179"/>
    </row>
    <row r="27" spans="2:6">
      <c r="B27" s="177"/>
      <c r="C27" s="176"/>
      <c r="D27" s="176"/>
      <c r="E27" s="178"/>
      <c r="F27" s="179"/>
    </row>
    <row r="28" spans="2:6">
      <c r="B28" s="177"/>
      <c r="C28" s="176"/>
      <c r="D28" s="176"/>
      <c r="E28" s="178"/>
      <c r="F28" s="179"/>
    </row>
    <row r="29" spans="2:6">
      <c r="B29" s="177"/>
      <c r="C29" s="176"/>
      <c r="D29" s="176"/>
      <c r="E29" s="178"/>
      <c r="F29" s="179"/>
    </row>
    <row r="30" spans="2:6">
      <c r="B30" s="177"/>
      <c r="C30" s="176"/>
      <c r="D30" s="176"/>
      <c r="E30" s="178"/>
      <c r="F30" s="179"/>
    </row>
    <row r="31" spans="2:6">
      <c r="B31" s="177"/>
      <c r="C31" s="176"/>
      <c r="D31" s="176"/>
      <c r="E31" s="178"/>
      <c r="F31" s="179"/>
    </row>
    <row r="32" spans="2:6">
      <c r="B32" s="177"/>
      <c r="C32" s="176"/>
      <c r="D32" s="176"/>
      <c r="E32" s="178"/>
      <c r="F32" s="179"/>
    </row>
    <row r="33" spans="2:6">
      <c r="B33" s="177"/>
      <c r="C33" s="176"/>
      <c r="D33" s="176"/>
      <c r="E33" s="178"/>
      <c r="F33" s="179"/>
    </row>
    <row r="34" spans="2:6">
      <c r="B34" s="177"/>
      <c r="C34" s="176"/>
      <c r="D34" s="176"/>
      <c r="E34" s="178"/>
      <c r="F34" s="179"/>
    </row>
    <row r="35" spans="2:6">
      <c r="B35" s="177"/>
      <c r="C35" s="176"/>
      <c r="D35" s="176"/>
      <c r="E35" s="178"/>
      <c r="F35" s="179"/>
    </row>
    <row r="36" spans="2:6">
      <c r="B36" s="177"/>
      <c r="C36" s="176"/>
      <c r="D36" s="176"/>
      <c r="E36" s="178"/>
      <c r="F36" s="179"/>
    </row>
    <row r="37" spans="2:6">
      <c r="B37" s="177"/>
      <c r="C37" s="176"/>
      <c r="D37" s="176"/>
      <c r="E37" s="178"/>
      <c r="F37" s="179"/>
    </row>
    <row r="38" spans="2:6">
      <c r="B38" s="177"/>
      <c r="C38" s="176"/>
      <c r="D38" s="176"/>
      <c r="E38" s="178"/>
      <c r="F38" s="179"/>
    </row>
  </sheetData>
  <sheetProtection algorithmName="SHA-512" hashValue="0cLrRbrLcn7EHtvvcSf1JOVWL4PN+6RRcM2ZiLcSgSPNHKVVKMc7tJ5upITOs1xdlpqhA6OEirZPR02Xx8C3xA==" saltValue="2iaNlZyP0dwFIb9tEP2U2Q==" spinCount="100000" sheet="1" objects="1" scenarios="1"/>
  <mergeCells count="1">
    <mergeCell ref="B3:F3"/>
  </mergeCell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43BC9-A99D-4DFD-B433-16D50D4AC4F1}">
  <sheetPr>
    <pageSetUpPr fitToPage="1"/>
  </sheetPr>
  <dimension ref="A7:F24"/>
  <sheetViews>
    <sheetView showGridLines="0" topLeftCell="A4" zoomScaleNormal="100" workbookViewId="0">
      <selection activeCell="B22" sqref="B22:B24"/>
    </sheetView>
  </sheetViews>
  <sheetFormatPr baseColWidth="10" defaultRowHeight="15"/>
  <cols>
    <col min="1" max="1" width="3.125" style="43" customWidth="1"/>
    <col min="2" max="2" width="51.625" style="43" customWidth="1"/>
    <col min="3" max="3" width="8.75" style="43" customWidth="1"/>
    <col min="4" max="4" width="17.375" style="43" customWidth="1"/>
    <col min="5" max="5" width="17.625" style="43" customWidth="1"/>
    <col min="6" max="6" width="12.25" style="43" customWidth="1"/>
    <col min="7" max="16384" width="11" style="43"/>
  </cols>
  <sheetData>
    <row r="7" spans="1:6" ht="15.75">
      <c r="B7" s="226" t="s">
        <v>283</v>
      </c>
      <c r="C7" s="226"/>
      <c r="D7" s="226"/>
      <c r="E7" s="226"/>
      <c r="F7" s="226"/>
    </row>
    <row r="8" spans="1:6" ht="15.75">
      <c r="B8" s="227"/>
      <c r="C8" s="227"/>
      <c r="D8" s="227"/>
      <c r="E8" s="227"/>
      <c r="F8" s="227"/>
    </row>
    <row r="9" spans="1:6" ht="18.75">
      <c r="B9" s="44"/>
      <c r="C9" s="44"/>
      <c r="D9" s="44"/>
      <c r="E9" s="44"/>
      <c r="F9" s="44"/>
    </row>
    <row r="10" spans="1:6" ht="30">
      <c r="B10" s="153" t="s">
        <v>135</v>
      </c>
      <c r="C10" s="154" t="s">
        <v>136</v>
      </c>
      <c r="D10" s="155" t="s">
        <v>137</v>
      </c>
      <c r="E10" s="155" t="s">
        <v>138</v>
      </c>
      <c r="F10" s="155" t="s">
        <v>139</v>
      </c>
    </row>
    <row r="11" spans="1:6" s="46" customFormat="1" ht="23.25" customHeight="1">
      <c r="A11" s="45"/>
      <c r="B11" s="135" t="s">
        <v>140</v>
      </c>
      <c r="C11" s="63">
        <v>1</v>
      </c>
      <c r="D11" s="48">
        <v>0</v>
      </c>
      <c r="E11" s="47" t="str">
        <f t="shared" ref="E11:E20" si="0">IF(D11&gt;90%,"EXCELENTE",IF(D11&gt;80%,"SATISFACTORIO",IF(D11&gt;70%,"REGULAR","DEFICIENTE")))</f>
        <v>DEFICIENTE</v>
      </c>
      <c r="F11" s="49">
        <f>+Tabla25[[#This Row],[CUMPLIMIENTO]]</f>
        <v>0</v>
      </c>
    </row>
    <row r="12" spans="1:6" s="46" customFormat="1" ht="23.25" customHeight="1">
      <c r="A12" s="45"/>
      <c r="B12" s="135" t="s">
        <v>141</v>
      </c>
      <c r="C12" s="63">
        <v>1</v>
      </c>
      <c r="D12" s="48">
        <v>0</v>
      </c>
      <c r="E12" s="47" t="str">
        <f t="shared" si="0"/>
        <v>DEFICIENTE</v>
      </c>
      <c r="F12" s="49">
        <f>+Tabla25[[#This Row],[CUMPLIMIENTO]]</f>
        <v>0</v>
      </c>
    </row>
    <row r="13" spans="1:6" s="46" customFormat="1" ht="23.25" customHeight="1">
      <c r="A13" s="45"/>
      <c r="B13" s="135" t="s">
        <v>142</v>
      </c>
      <c r="C13" s="63">
        <v>1</v>
      </c>
      <c r="D13" s="48">
        <v>0</v>
      </c>
      <c r="E13" s="47" t="str">
        <f t="shared" si="0"/>
        <v>DEFICIENTE</v>
      </c>
      <c r="F13" s="49">
        <f>+Tabla25[[#This Row],[CUMPLIMIENTO]]</f>
        <v>0</v>
      </c>
    </row>
    <row r="14" spans="1:6" s="46" customFormat="1" ht="23.25" customHeight="1">
      <c r="A14" s="45"/>
      <c r="B14" s="135" t="s">
        <v>143</v>
      </c>
      <c r="C14" s="63">
        <v>1</v>
      </c>
      <c r="D14" s="48">
        <v>0</v>
      </c>
      <c r="E14" s="47" t="str">
        <f t="shared" si="0"/>
        <v>DEFICIENTE</v>
      </c>
      <c r="F14" s="49">
        <f>+Tabla25[[#This Row],[CUMPLIMIENTO]]</f>
        <v>0</v>
      </c>
    </row>
    <row r="15" spans="1:6" s="46" customFormat="1" ht="23.25" customHeight="1">
      <c r="A15" s="45"/>
      <c r="B15" s="135" t="s">
        <v>144</v>
      </c>
      <c r="C15" s="63">
        <v>1</v>
      </c>
      <c r="D15" s="48">
        <v>0</v>
      </c>
      <c r="E15" s="47" t="str">
        <f t="shared" si="0"/>
        <v>DEFICIENTE</v>
      </c>
      <c r="F15" s="49">
        <f>+Tabla25[[#This Row],[CUMPLIMIENTO]]</f>
        <v>0</v>
      </c>
    </row>
    <row r="16" spans="1:6" s="46" customFormat="1" ht="23.25" customHeight="1">
      <c r="A16" s="45"/>
      <c r="B16" s="135" t="s">
        <v>145</v>
      </c>
      <c r="C16" s="63">
        <v>1</v>
      </c>
      <c r="D16" s="48">
        <v>0</v>
      </c>
      <c r="E16" s="47" t="str">
        <f t="shared" si="0"/>
        <v>DEFICIENTE</v>
      </c>
      <c r="F16" s="49">
        <f>+Tabla25[[#This Row],[CUMPLIMIENTO]]</f>
        <v>0</v>
      </c>
    </row>
    <row r="17" spans="1:6" s="46" customFormat="1" ht="23.25" customHeight="1">
      <c r="A17" s="45"/>
      <c r="B17" s="135" t="s">
        <v>146</v>
      </c>
      <c r="C17" s="63">
        <v>1</v>
      </c>
      <c r="D17" s="48">
        <v>0</v>
      </c>
      <c r="E17" s="47" t="str">
        <f t="shared" si="0"/>
        <v>DEFICIENTE</v>
      </c>
      <c r="F17" s="49">
        <f>+Tabla25[[#This Row],[CUMPLIMIENTO]]</f>
        <v>0</v>
      </c>
    </row>
    <row r="18" spans="1:6" s="46" customFormat="1" ht="23.25" customHeight="1">
      <c r="A18" s="45"/>
      <c r="B18" s="135" t="s">
        <v>147</v>
      </c>
      <c r="C18" s="63">
        <v>1</v>
      </c>
      <c r="D18" s="48">
        <v>0</v>
      </c>
      <c r="E18" s="47" t="str">
        <f t="shared" si="0"/>
        <v>DEFICIENTE</v>
      </c>
      <c r="F18" s="49">
        <f>+Tabla25[[#This Row],[CUMPLIMIENTO]]</f>
        <v>0</v>
      </c>
    </row>
    <row r="19" spans="1:6" s="46" customFormat="1" ht="23.25" customHeight="1">
      <c r="A19" s="45"/>
      <c r="B19" s="135" t="s">
        <v>148</v>
      </c>
      <c r="C19" s="63">
        <v>1</v>
      </c>
      <c r="D19" s="48">
        <v>0</v>
      </c>
      <c r="E19" s="47" t="str">
        <f t="shared" si="0"/>
        <v>DEFICIENTE</v>
      </c>
      <c r="F19" s="49">
        <f>+Tabla25[[#This Row],[CUMPLIMIENTO]]</f>
        <v>0</v>
      </c>
    </row>
    <row r="20" spans="1:6" s="46" customFormat="1" ht="23.25" customHeight="1">
      <c r="A20" s="45"/>
      <c r="B20" s="135" t="s">
        <v>149</v>
      </c>
      <c r="C20" s="64">
        <v>1</v>
      </c>
      <c r="D20" s="48">
        <v>0</v>
      </c>
      <c r="E20" s="47" t="str">
        <f t="shared" si="0"/>
        <v>DEFICIENTE</v>
      </c>
      <c r="F20" s="49">
        <f>+Tabla25[[#This Row],[CUMPLIMIENTO]]</f>
        <v>0</v>
      </c>
    </row>
    <row r="21" spans="1:6">
      <c r="A21" s="45"/>
      <c r="B21" s="50"/>
      <c r="C21" s="50"/>
      <c r="D21" s="50"/>
      <c r="E21" s="50"/>
      <c r="F21" s="50"/>
    </row>
    <row r="22" spans="1:6">
      <c r="B22" s="50" t="s">
        <v>150</v>
      </c>
      <c r="C22" s="50"/>
      <c r="D22" s="50"/>
      <c r="E22" s="50"/>
      <c r="F22" s="50"/>
    </row>
    <row r="23" spans="1:6" ht="38.25">
      <c r="B23" s="51" t="s">
        <v>151</v>
      </c>
      <c r="C23" s="52"/>
      <c r="D23" s="53"/>
      <c r="E23" s="53"/>
      <c r="F23" s="50"/>
    </row>
    <row r="24" spans="1:6" ht="38.25">
      <c r="B24" s="51" t="s">
        <v>152</v>
      </c>
      <c r="C24" s="52"/>
      <c r="D24" s="53"/>
      <c r="E24" s="53"/>
      <c r="F24" s="50"/>
    </row>
  </sheetData>
  <mergeCells count="2">
    <mergeCell ref="B7:F7"/>
    <mergeCell ref="B8:F8"/>
  </mergeCells>
  <conditionalFormatting sqref="F11:F20">
    <cfRule type="iconSet" priority="1">
      <iconSet iconSet="3Arrows" showValue="0">
        <cfvo type="percent" val="0"/>
        <cfvo type="num" val="0.70099999999999996"/>
        <cfvo type="num" val="0.80100000000000005"/>
      </iconSet>
    </cfRule>
  </conditionalFormatting>
  <pageMargins left="0.70866141732283472" right="0.70866141732283472" top="0.74803149606299213" bottom="0.74803149606299213" header="0.31496062992125984" footer="0.31496062992125984"/>
  <pageSetup scale="76"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0FF81-3A28-48B6-8190-8F180DD98A66}">
  <dimension ref="A6:R22"/>
  <sheetViews>
    <sheetView showGridLines="0" showRowColHeaders="0" zoomScaleNormal="100" workbookViewId="0">
      <selection activeCell="L22" sqref="L22"/>
    </sheetView>
  </sheetViews>
  <sheetFormatPr baseColWidth="10" defaultRowHeight="15"/>
  <cols>
    <col min="1" max="1" width="1.875" style="103" customWidth="1"/>
    <col min="2" max="5" width="17.125" style="103" customWidth="1"/>
    <col min="6" max="6" width="16.125" style="103" customWidth="1"/>
    <col min="7" max="7" width="18.75" style="103" customWidth="1"/>
    <col min="8" max="9" width="17.125" style="103" customWidth="1"/>
    <col min="10" max="10" width="18.25" style="103" customWidth="1"/>
    <col min="11" max="11" width="17.125" style="103" customWidth="1"/>
    <col min="12" max="12" width="17.25" style="103" customWidth="1"/>
    <col min="13" max="13" width="14" style="103" customWidth="1"/>
    <col min="14" max="18" width="14" style="103" hidden="1" customWidth="1"/>
    <col min="19" max="16384" width="11" style="103"/>
  </cols>
  <sheetData>
    <row r="6" spans="1:18" ht="15.75">
      <c r="B6" s="204" t="s">
        <v>429</v>
      </c>
      <c r="C6" s="204"/>
      <c r="D6" s="204"/>
      <c r="E6" s="204"/>
      <c r="F6" s="204"/>
      <c r="G6" s="204"/>
      <c r="H6" s="204"/>
      <c r="I6" s="204"/>
      <c r="J6" s="204"/>
      <c r="K6" s="204"/>
      <c r="L6" s="204"/>
      <c r="M6" s="204"/>
    </row>
    <row r="8" spans="1:18">
      <c r="B8" s="198" t="s">
        <v>0</v>
      </c>
      <c r="C8" s="199"/>
      <c r="D8" s="199"/>
      <c r="E8" s="199"/>
      <c r="F8" s="199"/>
      <c r="G8" s="199"/>
      <c r="H8" s="200"/>
      <c r="I8" s="201" t="s">
        <v>1</v>
      </c>
      <c r="J8" s="201"/>
      <c r="K8" s="201"/>
      <c r="L8" s="201"/>
      <c r="M8" s="201"/>
      <c r="N8" s="202"/>
      <c r="O8" s="202"/>
      <c r="P8" s="202"/>
      <c r="Q8" s="202"/>
      <c r="R8" s="203"/>
    </row>
    <row r="9" spans="1:18" hidden="1">
      <c r="B9" s="150"/>
      <c r="C9" s="150"/>
      <c r="D9" s="150"/>
      <c r="E9" s="150"/>
      <c r="F9" s="150"/>
      <c r="G9" s="150"/>
      <c r="H9" s="150"/>
      <c r="I9" s="1"/>
      <c r="J9" s="1"/>
      <c r="K9" s="1"/>
      <c r="L9" s="1"/>
      <c r="M9" s="1"/>
    </row>
    <row r="10" spans="1:18" ht="45">
      <c r="B10" s="151" t="s">
        <v>2</v>
      </c>
      <c r="C10" s="151" t="s">
        <v>3</v>
      </c>
      <c r="D10" s="151" t="s">
        <v>4</v>
      </c>
      <c r="E10" s="151" t="s">
        <v>5</v>
      </c>
      <c r="F10" s="151" t="s">
        <v>37</v>
      </c>
      <c r="G10" s="151" t="s">
        <v>35</v>
      </c>
      <c r="H10" s="151" t="s">
        <v>6</v>
      </c>
      <c r="I10" s="137" t="s">
        <v>7</v>
      </c>
      <c r="J10" s="137" t="s">
        <v>15</v>
      </c>
      <c r="K10" s="137" t="s">
        <v>8</v>
      </c>
      <c r="L10" s="137" t="s">
        <v>36</v>
      </c>
      <c r="M10" s="137" t="s">
        <v>9</v>
      </c>
      <c r="N10" s="104" t="s">
        <v>10</v>
      </c>
      <c r="O10" s="104" t="s">
        <v>11</v>
      </c>
      <c r="P10" s="104" t="s">
        <v>12</v>
      </c>
      <c r="Q10" s="104" t="s">
        <v>13</v>
      </c>
      <c r="R10" s="105" t="s">
        <v>14</v>
      </c>
    </row>
    <row r="11" spans="1:18" ht="81.75" customHeight="1">
      <c r="A11" s="138"/>
      <c r="B11" s="143" t="s">
        <v>344</v>
      </c>
      <c r="C11" s="144" t="s">
        <v>82</v>
      </c>
      <c r="D11" s="144" t="s">
        <v>18</v>
      </c>
      <c r="E11" s="144" t="s">
        <v>293</v>
      </c>
      <c r="F11" s="144" t="s">
        <v>54</v>
      </c>
      <c r="G11" s="144" t="s">
        <v>409</v>
      </c>
      <c r="H11" s="144" t="s">
        <v>287</v>
      </c>
      <c r="I11" s="144" t="s">
        <v>284</v>
      </c>
      <c r="J11" s="145" t="s">
        <v>410</v>
      </c>
      <c r="K11" s="142" t="s">
        <v>57</v>
      </c>
      <c r="L11" s="145" t="s">
        <v>50</v>
      </c>
      <c r="M11" s="146">
        <v>45291</v>
      </c>
      <c r="N11" s="99"/>
      <c r="O11" s="99"/>
      <c r="P11" s="99"/>
      <c r="Q11" s="99"/>
      <c r="R11" s="101"/>
    </row>
    <row r="12" spans="1:18" ht="75" customHeight="1">
      <c r="B12" s="139" t="s">
        <v>344</v>
      </c>
      <c r="C12" s="140" t="s">
        <v>85</v>
      </c>
      <c r="D12" s="140" t="s">
        <v>21</v>
      </c>
      <c r="E12" s="140" t="s">
        <v>298</v>
      </c>
      <c r="F12" s="140" t="s">
        <v>53</v>
      </c>
      <c r="G12" s="140" t="s">
        <v>411</v>
      </c>
      <c r="H12" s="140" t="s">
        <v>287</v>
      </c>
      <c r="I12" s="140" t="s">
        <v>288</v>
      </c>
      <c r="J12" s="140" t="s">
        <v>301</v>
      </c>
      <c r="K12" s="140" t="s">
        <v>290</v>
      </c>
      <c r="L12" s="140" t="s">
        <v>46</v>
      </c>
      <c r="M12" s="141">
        <v>45291</v>
      </c>
      <c r="N12" s="100"/>
      <c r="O12" s="100"/>
      <c r="P12" s="100"/>
      <c r="Q12" s="100"/>
      <c r="R12" s="102"/>
    </row>
    <row r="13" spans="1:18" ht="61.5" customHeight="1">
      <c r="B13" s="139" t="s">
        <v>344</v>
      </c>
      <c r="C13" s="140" t="s">
        <v>82</v>
      </c>
      <c r="D13" s="140" t="s">
        <v>18</v>
      </c>
      <c r="E13" s="140" t="s">
        <v>294</v>
      </c>
      <c r="F13" s="140" t="s">
        <v>55</v>
      </c>
      <c r="G13" s="140" t="s">
        <v>405</v>
      </c>
      <c r="H13" s="140" t="s">
        <v>287</v>
      </c>
      <c r="I13" s="140" t="s">
        <v>300</v>
      </c>
      <c r="J13" s="140" t="s">
        <v>38</v>
      </c>
      <c r="K13" s="140" t="s">
        <v>58</v>
      </c>
      <c r="L13" s="140" t="s">
        <v>47</v>
      </c>
      <c r="M13" s="141">
        <v>45291</v>
      </c>
      <c r="N13" s="100"/>
      <c r="O13" s="100"/>
      <c r="P13" s="100"/>
      <c r="Q13" s="100"/>
      <c r="R13" s="102"/>
    </row>
    <row r="14" spans="1:18" ht="72">
      <c r="B14" s="139" t="s">
        <v>344</v>
      </c>
      <c r="C14" s="140" t="s">
        <v>85</v>
      </c>
      <c r="D14" s="140" t="s">
        <v>332</v>
      </c>
      <c r="E14" s="140" t="s">
        <v>295</v>
      </c>
      <c r="F14" s="140" t="s">
        <v>55</v>
      </c>
      <c r="G14" s="140" t="s">
        <v>405</v>
      </c>
      <c r="H14" s="140" t="s">
        <v>287</v>
      </c>
      <c r="I14" s="140" t="s">
        <v>40</v>
      </c>
      <c r="J14" s="140" t="s">
        <v>65</v>
      </c>
      <c r="K14" s="140" t="s">
        <v>63</v>
      </c>
      <c r="L14" s="140" t="s">
        <v>48</v>
      </c>
      <c r="M14" s="141">
        <v>45291</v>
      </c>
      <c r="N14" s="100"/>
      <c r="O14" s="100"/>
      <c r="P14" s="100"/>
      <c r="Q14" s="100"/>
      <c r="R14" s="102"/>
    </row>
    <row r="15" spans="1:18" ht="152.25" customHeight="1">
      <c r="B15" s="139" t="s">
        <v>344</v>
      </c>
      <c r="C15" s="140" t="s">
        <v>83</v>
      </c>
      <c r="D15" s="140" t="s">
        <v>328</v>
      </c>
      <c r="E15" s="140" t="s">
        <v>297</v>
      </c>
      <c r="F15" s="140" t="s">
        <v>52</v>
      </c>
      <c r="G15" s="140" t="s">
        <v>412</v>
      </c>
      <c r="H15" s="140" t="s">
        <v>287</v>
      </c>
      <c r="I15" s="140" t="s">
        <v>337</v>
      </c>
      <c r="J15" s="140" t="s">
        <v>39</v>
      </c>
      <c r="K15" s="140" t="s">
        <v>59</v>
      </c>
      <c r="L15" s="140" t="s">
        <v>49</v>
      </c>
      <c r="M15" s="141">
        <v>45291</v>
      </c>
      <c r="N15" s="100"/>
      <c r="O15" s="100"/>
      <c r="P15" s="100"/>
      <c r="Q15" s="100"/>
      <c r="R15" s="102"/>
    </row>
    <row r="16" spans="1:18" ht="86.25" customHeight="1">
      <c r="B16" s="139" t="s">
        <v>344</v>
      </c>
      <c r="C16" s="140" t="s">
        <v>81</v>
      </c>
      <c r="D16" s="140" t="s">
        <v>19</v>
      </c>
      <c r="E16" s="140" t="s">
        <v>296</v>
      </c>
      <c r="F16" s="140" t="s">
        <v>52</v>
      </c>
      <c r="G16" s="140" t="s">
        <v>407</v>
      </c>
      <c r="H16" s="140" t="s">
        <v>287</v>
      </c>
      <c r="I16" s="140" t="s">
        <v>285</v>
      </c>
      <c r="J16" s="140" t="s">
        <v>413</v>
      </c>
      <c r="K16" s="140" t="s">
        <v>60</v>
      </c>
      <c r="L16" s="140" t="s">
        <v>286</v>
      </c>
      <c r="M16" s="141">
        <v>45291</v>
      </c>
      <c r="N16" s="100"/>
      <c r="O16" s="100"/>
      <c r="P16" s="100"/>
      <c r="Q16" s="100"/>
      <c r="R16" s="102"/>
    </row>
    <row r="17" spans="2:18" ht="96">
      <c r="B17" s="139" t="s">
        <v>345</v>
      </c>
      <c r="C17" s="140" t="s">
        <v>83</v>
      </c>
      <c r="D17" s="159" t="s">
        <v>17</v>
      </c>
      <c r="E17" s="140" t="s">
        <v>299</v>
      </c>
      <c r="F17" s="140" t="s">
        <v>55</v>
      </c>
      <c r="G17" s="140" t="s">
        <v>405</v>
      </c>
      <c r="H17" s="140" t="s">
        <v>287</v>
      </c>
      <c r="I17" s="140" t="s">
        <v>41</v>
      </c>
      <c r="J17" s="142" t="s">
        <v>418</v>
      </c>
      <c r="K17" s="140" t="s">
        <v>419</v>
      </c>
      <c r="L17" s="140" t="s">
        <v>420</v>
      </c>
      <c r="M17" s="141">
        <v>45291</v>
      </c>
      <c r="N17" s="100"/>
      <c r="O17" s="100"/>
      <c r="P17" s="100"/>
      <c r="Q17" s="100"/>
      <c r="R17" s="102"/>
    </row>
    <row r="18" spans="2:18" ht="141" customHeight="1">
      <c r="B18" s="139" t="s">
        <v>344</v>
      </c>
      <c r="C18" s="140" t="s">
        <v>83</v>
      </c>
      <c r="D18" s="140" t="s">
        <v>328</v>
      </c>
      <c r="E18" s="140" t="s">
        <v>297</v>
      </c>
      <c r="F18" s="140" t="s">
        <v>52</v>
      </c>
      <c r="G18" s="140" t="s">
        <v>412</v>
      </c>
      <c r="H18" s="140" t="s">
        <v>287</v>
      </c>
      <c r="I18" s="140" t="s">
        <v>51</v>
      </c>
      <c r="J18" s="140" t="s">
        <v>42</v>
      </c>
      <c r="K18" s="140" t="s">
        <v>59</v>
      </c>
      <c r="L18" s="140" t="s">
        <v>43</v>
      </c>
      <c r="M18" s="141">
        <v>45291</v>
      </c>
      <c r="N18" s="100"/>
      <c r="O18" s="100"/>
      <c r="P18" s="100"/>
      <c r="Q18" s="100"/>
      <c r="R18" s="102"/>
    </row>
    <row r="19" spans="2:18" ht="78.75" customHeight="1">
      <c r="B19" s="139" t="s">
        <v>344</v>
      </c>
      <c r="C19" s="140" t="s">
        <v>81</v>
      </c>
      <c r="D19" s="140" t="s">
        <v>19</v>
      </c>
      <c r="E19" s="140" t="s">
        <v>296</v>
      </c>
      <c r="F19" s="140" t="s">
        <v>52</v>
      </c>
      <c r="G19" s="140" t="s">
        <v>407</v>
      </c>
      <c r="H19" s="140" t="s">
        <v>287</v>
      </c>
      <c r="I19" s="140" t="s">
        <v>289</v>
      </c>
      <c r="J19" s="140" t="s">
        <v>415</v>
      </c>
      <c r="K19" s="140" t="s">
        <v>62</v>
      </c>
      <c r="L19" s="140" t="s">
        <v>44</v>
      </c>
      <c r="M19" s="141">
        <v>45291</v>
      </c>
      <c r="N19" s="100"/>
      <c r="O19" s="100"/>
      <c r="P19" s="100"/>
      <c r="Q19" s="100"/>
      <c r="R19" s="102"/>
    </row>
    <row r="20" spans="2:18" ht="141" customHeight="1">
      <c r="B20" s="139" t="s">
        <v>344</v>
      </c>
      <c r="C20" s="140" t="s">
        <v>83</v>
      </c>
      <c r="D20" s="140" t="s">
        <v>328</v>
      </c>
      <c r="E20" s="140" t="s">
        <v>297</v>
      </c>
      <c r="F20" s="140" t="s">
        <v>52</v>
      </c>
      <c r="G20" s="140" t="s">
        <v>412</v>
      </c>
      <c r="H20" s="140" t="s">
        <v>287</v>
      </c>
      <c r="I20" s="140" t="s">
        <v>51</v>
      </c>
      <c r="J20" s="140" t="s">
        <v>61</v>
      </c>
      <c r="K20" s="140" t="s">
        <v>59</v>
      </c>
      <c r="L20" s="140" t="s">
        <v>45</v>
      </c>
      <c r="M20" s="141">
        <v>45291</v>
      </c>
      <c r="N20" s="100"/>
      <c r="O20" s="100"/>
      <c r="P20" s="100"/>
      <c r="Q20" s="100"/>
      <c r="R20" s="102"/>
    </row>
    <row r="21" spans="2:18" ht="99" customHeight="1">
      <c r="B21" s="139" t="s">
        <v>344</v>
      </c>
      <c r="C21" s="140" t="s">
        <v>81</v>
      </c>
      <c r="D21" s="140" t="s">
        <v>19</v>
      </c>
      <c r="E21" s="140" t="s">
        <v>296</v>
      </c>
      <c r="F21" s="140" t="s">
        <v>52</v>
      </c>
      <c r="G21" s="140" t="s">
        <v>406</v>
      </c>
      <c r="H21" s="140" t="s">
        <v>287</v>
      </c>
      <c r="I21" s="140" t="s">
        <v>56</v>
      </c>
      <c r="J21" s="140" t="s">
        <v>416</v>
      </c>
      <c r="K21" s="140" t="s">
        <v>62</v>
      </c>
      <c r="L21" s="140" t="s">
        <v>291</v>
      </c>
      <c r="M21" s="141">
        <v>45291</v>
      </c>
      <c r="N21" s="100"/>
      <c r="O21" s="100"/>
      <c r="P21" s="100"/>
      <c r="Q21" s="100"/>
      <c r="R21" s="102"/>
    </row>
    <row r="22" spans="2:18" ht="84.75" customHeight="1">
      <c r="B22" s="139" t="s">
        <v>344</v>
      </c>
      <c r="C22" s="140" t="s">
        <v>81</v>
      </c>
      <c r="D22" s="140" t="s">
        <v>19</v>
      </c>
      <c r="E22" s="140" t="s">
        <v>296</v>
      </c>
      <c r="F22" s="140" t="s">
        <v>52</v>
      </c>
      <c r="G22" s="140" t="s">
        <v>407</v>
      </c>
      <c r="H22" s="140" t="s">
        <v>287</v>
      </c>
      <c r="I22" s="140" t="s">
        <v>408</v>
      </c>
      <c r="J22" s="140" t="s">
        <v>417</v>
      </c>
      <c r="K22" s="140" t="s">
        <v>62</v>
      </c>
      <c r="L22" s="140" t="s">
        <v>292</v>
      </c>
      <c r="M22" s="141">
        <v>45291</v>
      </c>
      <c r="N22" s="100"/>
      <c r="O22" s="100"/>
      <c r="P22" s="100"/>
      <c r="Q22" s="100"/>
      <c r="R22" s="102"/>
    </row>
  </sheetData>
  <sheetProtection algorithmName="SHA-512" hashValue="cADFO64+3snTb2ISXlS/L39/iCW8tvfOTBBgmyQfdfTKPmeO/ycTnKQN335Fkgp5yb2ZSZePa1It7E43sm8Jgg==" saltValue="iTN0YiYNKb1mWo3h1ogrUw==" spinCount="100000" sheet="1" objects="1" scenarios="1"/>
  <mergeCells count="4">
    <mergeCell ref="B8:H8"/>
    <mergeCell ref="I8:M8"/>
    <mergeCell ref="N8:R8"/>
    <mergeCell ref="B6:M6"/>
  </mergeCells>
  <dataValidations count="1">
    <dataValidation type="list" allowBlank="1" showInputMessage="1" showErrorMessage="1" sqref="F11:F22" xr:uid="{E04BC5CB-B840-4584-A74F-F239B3D75838}">
      <formula1>"1 Financiera, 2 Clientes, 3 Procesos, 4 Aprendizaje y crecimiento"</formula1>
    </dataValidation>
  </dataValidations>
  <pageMargins left="0.70866141732283472" right="0.70866141732283472" top="0.74803149606299213" bottom="0.74803149606299213" header="0.31496062992125984" footer="0.31496062992125984"/>
  <pageSetup paperSize="5" orientation="landscape"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67AF2412-E239-4959-9FB4-A24FFEA86520}">
          <x14:formula1>
            <xm:f>Listas!$A$4:$A$10</xm:f>
          </x14:formula1>
          <xm:sqref>C11:C22</xm:sqref>
        </x14:dataValidation>
        <x14:dataValidation type="list" allowBlank="1" showInputMessage="1" showErrorMessage="1" xr:uid="{04A553DC-B93E-4152-A1D2-E70B1CC2D9EB}">
          <x14:formula1>
            <xm:f>Listas!$A$15:$A$33</xm:f>
          </x14:formula1>
          <xm:sqref>D11:D22</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C783D5-A0B4-493B-9DFE-FF95F2550A68}">
  <dimension ref="B6:Z15"/>
  <sheetViews>
    <sheetView showGridLines="0" zoomScaleNormal="100" workbookViewId="0">
      <selection activeCell="L29" sqref="L29"/>
    </sheetView>
  </sheetViews>
  <sheetFormatPr baseColWidth="10" defaultRowHeight="15"/>
  <cols>
    <col min="1" max="1" width="3.125" style="2" customWidth="1"/>
    <col min="2" max="2" width="8.625" style="2" customWidth="1"/>
    <col min="3" max="7" width="17.625" style="2" customWidth="1"/>
    <col min="8" max="10" width="11" style="2"/>
    <col min="11" max="20" width="6.875" style="2" customWidth="1"/>
    <col min="21" max="16384" width="11" style="2"/>
  </cols>
  <sheetData>
    <row r="6" spans="2:26" ht="15.75">
      <c r="B6" s="211" t="s">
        <v>64</v>
      </c>
      <c r="C6" s="211"/>
      <c r="D6" s="211"/>
      <c r="E6" s="211"/>
      <c r="F6" s="211"/>
      <c r="G6" s="211"/>
    </row>
    <row r="7" spans="2:26">
      <c r="B7" s="208" t="s">
        <v>35</v>
      </c>
      <c r="C7" s="208"/>
      <c r="D7" s="209"/>
      <c r="E7" s="209"/>
      <c r="F7" s="209"/>
      <c r="G7" s="209"/>
      <c r="H7" s="209"/>
      <c r="I7" s="209"/>
      <c r="J7" s="14"/>
    </row>
    <row r="8" spans="2:26" ht="15" customHeight="1">
      <c r="B8" s="208" t="s">
        <v>15</v>
      </c>
      <c r="C8" s="208"/>
      <c r="D8" s="231" t="s">
        <v>65</v>
      </c>
      <c r="E8" s="231"/>
      <c r="F8" s="231"/>
      <c r="G8" s="231"/>
      <c r="H8" s="231"/>
      <c r="I8" s="231"/>
      <c r="J8" s="15"/>
    </row>
    <row r="9" spans="2:26">
      <c r="B9" s="11"/>
      <c r="C9" s="11"/>
      <c r="D9" s="11"/>
      <c r="E9" s="11"/>
      <c r="F9" s="11"/>
      <c r="G9" s="11"/>
      <c r="K9" s="228" t="s">
        <v>79</v>
      </c>
      <c r="L9" s="229"/>
      <c r="M9" s="229"/>
      <c r="N9" s="229"/>
      <c r="O9" s="230"/>
      <c r="P9" s="228" t="s">
        <v>94</v>
      </c>
      <c r="Q9" s="229"/>
      <c r="R9" s="229"/>
      <c r="S9" s="229"/>
      <c r="T9" s="230"/>
      <c r="U9" s="228" t="s">
        <v>99</v>
      </c>
      <c r="V9" s="229"/>
      <c r="W9" s="229"/>
      <c r="X9" s="229"/>
      <c r="Y9" s="230"/>
    </row>
    <row r="10" spans="2:26">
      <c r="B10" s="11"/>
      <c r="C10" s="11"/>
      <c r="D10" s="11"/>
      <c r="E10" s="11"/>
      <c r="F10" s="11"/>
      <c r="G10" s="11"/>
      <c r="K10" s="13"/>
      <c r="L10" s="13"/>
      <c r="M10" s="13"/>
      <c r="N10" s="13"/>
      <c r="O10" s="13"/>
    </row>
    <row r="11" spans="2:26" ht="38.25">
      <c r="B11" s="10" t="s">
        <v>66</v>
      </c>
      <c r="C11" s="7" t="s">
        <v>67</v>
      </c>
      <c r="D11" s="7" t="s">
        <v>68</v>
      </c>
      <c r="E11" s="8" t="s">
        <v>69</v>
      </c>
      <c r="F11" s="8" t="s">
        <v>70</v>
      </c>
      <c r="G11" s="8" t="s">
        <v>71</v>
      </c>
      <c r="H11" s="10" t="s">
        <v>101</v>
      </c>
      <c r="I11" s="10" t="s">
        <v>72</v>
      </c>
      <c r="J11" s="10" t="s">
        <v>73</v>
      </c>
      <c r="K11" s="10" t="s">
        <v>74</v>
      </c>
      <c r="L11" s="10" t="s">
        <v>75</v>
      </c>
      <c r="M11" s="10" t="s">
        <v>76</v>
      </c>
      <c r="N11" s="10" t="s">
        <v>77</v>
      </c>
      <c r="O11" s="10" t="s">
        <v>78</v>
      </c>
      <c r="P11" s="10" t="s">
        <v>90</v>
      </c>
      <c r="Q11" s="10" t="s">
        <v>91</v>
      </c>
      <c r="R11" s="10" t="s">
        <v>92</v>
      </c>
      <c r="S11" s="10" t="s">
        <v>93</v>
      </c>
      <c r="T11" s="10" t="s">
        <v>89</v>
      </c>
      <c r="U11" s="10" t="s">
        <v>95</v>
      </c>
      <c r="V11" s="10" t="s">
        <v>96</v>
      </c>
      <c r="W11" s="10" t="s">
        <v>97</v>
      </c>
      <c r="X11" s="10" t="s">
        <v>98</v>
      </c>
      <c r="Y11" s="10" t="s">
        <v>13</v>
      </c>
      <c r="Z11" s="10" t="s">
        <v>100</v>
      </c>
    </row>
    <row r="12" spans="2:26" ht="38.25">
      <c r="B12" s="9">
        <v>1</v>
      </c>
      <c r="C12" s="3" t="s">
        <v>120</v>
      </c>
      <c r="D12" s="3" t="s">
        <v>124</v>
      </c>
      <c r="E12" s="4" t="s">
        <v>123</v>
      </c>
      <c r="F12" s="6" t="s">
        <v>122</v>
      </c>
      <c r="G12" s="16" t="s">
        <v>80</v>
      </c>
      <c r="H12" s="23">
        <v>14.285714285714285</v>
      </c>
      <c r="I12" s="19">
        <v>44927</v>
      </c>
      <c r="J12" s="19">
        <v>45291</v>
      </c>
      <c r="K12" s="12">
        <v>16</v>
      </c>
      <c r="L12" s="12">
        <v>0</v>
      </c>
      <c r="M12" s="12">
        <v>0</v>
      </c>
      <c r="N12" s="12">
        <v>1</v>
      </c>
      <c r="O12" s="26">
        <v>17</v>
      </c>
      <c r="P12" s="27">
        <v>10</v>
      </c>
      <c r="Q12" s="27"/>
      <c r="R12" s="27"/>
      <c r="S12" s="27"/>
      <c r="T12" s="20">
        <f>SUM(Tabla2[[ I TRIM 
avance]:[IV TRIM 
avance]])</f>
        <v>10</v>
      </c>
      <c r="U12" s="17"/>
      <c r="V12" s="17"/>
      <c r="W12" s="17"/>
      <c r="X12" s="17"/>
      <c r="Y12" s="21">
        <f>IFERROR((Tabla2[Avance total Año]/Tabla2[Total Año]*100),"0.00")</f>
        <v>58.82352941176471</v>
      </c>
      <c r="Z12" s="22">
        <f>IFERROR((Tabla2[Cumplimiento (%)]*Tabla2[Ponderador]/100),"0.00")</f>
        <v>8.4033613445378155</v>
      </c>
    </row>
    <row r="14" spans="2:26">
      <c r="G14" s="18"/>
    </row>
    <row r="15" spans="2:26">
      <c r="G15" s="18"/>
    </row>
  </sheetData>
  <mergeCells count="8">
    <mergeCell ref="P9:T9"/>
    <mergeCell ref="U9:Y9"/>
    <mergeCell ref="K9:O9"/>
    <mergeCell ref="B6:G6"/>
    <mergeCell ref="B8:C8"/>
    <mergeCell ref="B7:C7"/>
    <mergeCell ref="D8:I8"/>
    <mergeCell ref="D7:I7"/>
  </mergeCells>
  <dataValidations count="3">
    <dataValidation type="list" allowBlank="1" showInputMessage="1" showErrorMessage="1" sqref="G12" xr:uid="{DD48B746-2F3B-4748-95E9-D3151D647848}">
      <formula1>"Número, Porcentaje"</formula1>
    </dataValidation>
    <dataValidation type="date" allowBlank="1" showInputMessage="1" showErrorMessage="1" errorTitle="Fecha" error="La fecha debe corresponder a la vigencia 2023" sqref="I12:J12" xr:uid="{7931E46D-75C5-459D-A12A-0F877154C80A}">
      <formula1>44927</formula1>
      <formula2>45291</formula2>
    </dataValidation>
    <dataValidation type="whole" allowBlank="1" showInputMessage="1" showErrorMessage="1" errorTitle="Número" error="Debe ser un número entero" sqref="H12" xr:uid="{2A03E580-C3D0-48BB-83D8-C0F481F73E6A}">
      <formula1>1</formula1>
      <formula2>100</formula2>
    </dataValidation>
  </dataValidations>
  <pageMargins left="0.7" right="0.7" top="0.75" bottom="0.75" header="0.3" footer="0.3"/>
  <pageSetup orientation="portrait" r:id="rId1"/>
  <drawing r:id="rId2"/>
  <tableParts count="1">
    <tablePart r:id="rId3"/>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A40A9-4F91-41F4-A3DC-E0239AE68579}">
  <dimension ref="A3:B66"/>
  <sheetViews>
    <sheetView topLeftCell="A26" workbookViewId="0">
      <selection activeCell="E60" sqref="E60"/>
    </sheetView>
  </sheetViews>
  <sheetFormatPr baseColWidth="10" defaultRowHeight="15"/>
  <cols>
    <col min="1" max="1" width="25.125" style="90" customWidth="1"/>
    <col min="2" max="2" width="39.125" style="90" customWidth="1"/>
    <col min="3" max="16384" width="11" style="90"/>
  </cols>
  <sheetData>
    <row r="3" spans="1:1">
      <c r="A3" s="97" t="s">
        <v>88</v>
      </c>
    </row>
    <row r="4" spans="1:1">
      <c r="A4" s="96" t="s">
        <v>81</v>
      </c>
    </row>
    <row r="5" spans="1:1">
      <c r="A5" s="96" t="s">
        <v>82</v>
      </c>
    </row>
    <row r="6" spans="1:1">
      <c r="A6" s="96" t="s">
        <v>83</v>
      </c>
    </row>
    <row r="7" spans="1:1">
      <c r="A7" s="96" t="s">
        <v>84</v>
      </c>
    </row>
    <row r="8" spans="1:1">
      <c r="A8" s="96" t="s">
        <v>85</v>
      </c>
    </row>
    <row r="9" spans="1:1">
      <c r="A9" s="96" t="s">
        <v>86</v>
      </c>
    </row>
    <row r="10" spans="1:1">
      <c r="A10" s="96" t="s">
        <v>87</v>
      </c>
    </row>
    <row r="14" spans="1:1">
      <c r="A14" s="95" t="s">
        <v>16</v>
      </c>
    </row>
    <row r="15" spans="1:1">
      <c r="A15" s="96" t="s">
        <v>17</v>
      </c>
    </row>
    <row r="16" spans="1:1">
      <c r="A16" s="96" t="s">
        <v>18</v>
      </c>
    </row>
    <row r="17" spans="1:1">
      <c r="A17" s="96" t="s">
        <v>19</v>
      </c>
    </row>
    <row r="18" spans="1:1">
      <c r="A18" s="96" t="s">
        <v>20</v>
      </c>
    </row>
    <row r="19" spans="1:1">
      <c r="A19" s="96" t="s">
        <v>21</v>
      </c>
    </row>
    <row r="20" spans="1:1">
      <c r="A20" s="96" t="s">
        <v>22</v>
      </c>
    </row>
    <row r="21" spans="1:1">
      <c r="A21" s="96" t="s">
        <v>23</v>
      </c>
    </row>
    <row r="22" spans="1:1">
      <c r="A22" s="96" t="s">
        <v>24</v>
      </c>
    </row>
    <row r="23" spans="1:1">
      <c r="A23" s="96" t="s">
        <v>25</v>
      </c>
    </row>
    <row r="24" spans="1:1">
      <c r="A24" s="96" t="s">
        <v>328</v>
      </c>
    </row>
    <row r="25" spans="1:1">
      <c r="A25" s="96" t="s">
        <v>329</v>
      </c>
    </row>
    <row r="26" spans="1:1">
      <c r="A26" s="96" t="s">
        <v>330</v>
      </c>
    </row>
    <row r="27" spans="1:1">
      <c r="A27" s="96" t="s">
        <v>331</v>
      </c>
    </row>
    <row r="28" spans="1:1">
      <c r="A28" s="96" t="s">
        <v>26</v>
      </c>
    </row>
    <row r="29" spans="1:1">
      <c r="A29" s="96" t="s">
        <v>332</v>
      </c>
    </row>
    <row r="30" spans="1:1">
      <c r="A30" s="96" t="s">
        <v>333</v>
      </c>
    </row>
    <row r="31" spans="1:1">
      <c r="A31" s="96" t="s">
        <v>334</v>
      </c>
    </row>
    <row r="32" spans="1:1">
      <c r="A32" s="96" t="s">
        <v>335</v>
      </c>
    </row>
    <row r="33" spans="1:1">
      <c r="A33" s="96" t="s">
        <v>336</v>
      </c>
    </row>
    <row r="37" spans="1:1">
      <c r="A37" s="1" t="s">
        <v>33</v>
      </c>
    </row>
    <row r="38" spans="1:1">
      <c r="A38" s="1" t="s">
        <v>34</v>
      </c>
    </row>
    <row r="40" spans="1:1">
      <c r="A40" s="1" t="s">
        <v>27</v>
      </c>
    </row>
    <row r="41" spans="1:1">
      <c r="A41" s="90" t="s">
        <v>31</v>
      </c>
    </row>
    <row r="42" spans="1:1">
      <c r="A42" s="90" t="s">
        <v>28</v>
      </c>
    </row>
    <row r="43" spans="1:1">
      <c r="A43" s="90" t="s">
        <v>29</v>
      </c>
    </row>
    <row r="44" spans="1:1">
      <c r="A44" s="90" t="s">
        <v>32</v>
      </c>
    </row>
    <row r="45" spans="1:1">
      <c r="A45" s="90" t="s">
        <v>30</v>
      </c>
    </row>
    <row r="49" spans="1:2">
      <c r="A49" s="93" t="s">
        <v>302</v>
      </c>
      <c r="B49" s="93" t="s">
        <v>303</v>
      </c>
    </row>
    <row r="50" spans="1:2">
      <c r="A50" s="232" t="s">
        <v>304</v>
      </c>
      <c r="B50" s="91" t="s">
        <v>305</v>
      </c>
    </row>
    <row r="51" spans="1:2">
      <c r="A51" s="232"/>
      <c r="B51" s="91" t="s">
        <v>306</v>
      </c>
    </row>
    <row r="52" spans="1:2">
      <c r="A52" s="234" t="s">
        <v>325</v>
      </c>
      <c r="B52" s="94" t="s">
        <v>307</v>
      </c>
    </row>
    <row r="53" spans="1:2" ht="30">
      <c r="A53" s="235"/>
      <c r="B53" s="91" t="s">
        <v>308</v>
      </c>
    </row>
    <row r="54" spans="1:2" ht="30">
      <c r="A54" s="236" t="s">
        <v>326</v>
      </c>
      <c r="B54" s="91" t="s">
        <v>309</v>
      </c>
    </row>
    <row r="55" spans="1:2">
      <c r="A55" s="237"/>
      <c r="B55" s="91" t="s">
        <v>310</v>
      </c>
    </row>
    <row r="56" spans="1:2">
      <c r="A56" s="237"/>
      <c r="B56" s="91" t="s">
        <v>311</v>
      </c>
    </row>
    <row r="57" spans="1:2">
      <c r="A57" s="237"/>
      <c r="B57" s="91" t="s">
        <v>312</v>
      </c>
    </row>
    <row r="58" spans="1:2">
      <c r="A58" s="237"/>
      <c r="B58" s="91" t="s">
        <v>313</v>
      </c>
    </row>
    <row r="59" spans="1:2">
      <c r="A59" s="237"/>
      <c r="B59" s="91" t="s">
        <v>314</v>
      </c>
    </row>
    <row r="60" spans="1:2">
      <c r="A60" s="237"/>
      <c r="B60" s="91" t="s">
        <v>315</v>
      </c>
    </row>
    <row r="61" spans="1:2">
      <c r="A61" s="238"/>
      <c r="B61" s="91" t="s">
        <v>316</v>
      </c>
    </row>
    <row r="62" spans="1:2" ht="30">
      <c r="A62" s="92" t="s">
        <v>317</v>
      </c>
      <c r="B62" s="91" t="s">
        <v>318</v>
      </c>
    </row>
    <row r="63" spans="1:2">
      <c r="A63" s="233" t="s">
        <v>319</v>
      </c>
      <c r="B63" s="91" t="s">
        <v>320</v>
      </c>
    </row>
    <row r="64" spans="1:2" ht="30">
      <c r="A64" s="233"/>
      <c r="B64" s="91" t="s">
        <v>321</v>
      </c>
    </row>
    <row r="65" spans="1:2" ht="30">
      <c r="A65" s="92" t="s">
        <v>327</v>
      </c>
      <c r="B65" s="91" t="s">
        <v>322</v>
      </c>
    </row>
    <row r="66" spans="1:2">
      <c r="A66" s="92" t="s">
        <v>323</v>
      </c>
      <c r="B66" s="91" t="s">
        <v>324</v>
      </c>
    </row>
  </sheetData>
  <mergeCells count="4">
    <mergeCell ref="A50:A51"/>
    <mergeCell ref="A63:A64"/>
    <mergeCell ref="A52:A53"/>
    <mergeCell ref="A54:A6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638015-8E86-4383-B995-DA92F2F02276}">
  <dimension ref="B6:O17"/>
  <sheetViews>
    <sheetView showGridLines="0" showRowColHeaders="0" zoomScaleNormal="100" workbookViewId="0">
      <selection activeCell="L22" sqref="L22"/>
    </sheetView>
  </sheetViews>
  <sheetFormatPr baseColWidth="10" defaultColWidth="11" defaultRowHeight="15"/>
  <cols>
    <col min="1" max="1" width="2.625" style="28" customWidth="1"/>
    <col min="2" max="2" width="8.625" style="28" customWidth="1"/>
    <col min="3" max="4" width="20.625" style="28" customWidth="1"/>
    <col min="5" max="5" width="12.25" style="28" customWidth="1"/>
    <col min="6" max="15" width="10.625" style="28" customWidth="1"/>
    <col min="16" max="16384" width="11" style="28"/>
  </cols>
  <sheetData>
    <row r="6" spans="2:15" ht="15.75">
      <c r="B6" s="156" t="s">
        <v>397</v>
      </c>
      <c r="C6" s="156"/>
      <c r="D6" s="156"/>
      <c r="E6" s="156"/>
      <c r="F6" s="156"/>
      <c r="G6" s="156"/>
    </row>
    <row r="7" spans="2:15">
      <c r="B7" s="208"/>
      <c r="C7" s="208"/>
      <c r="D7" s="209"/>
      <c r="E7" s="209"/>
      <c r="F7" s="209"/>
      <c r="G7" s="209"/>
      <c r="H7" s="209"/>
      <c r="I7" s="209"/>
      <c r="J7" s="25"/>
      <c r="O7" s="152"/>
    </row>
    <row r="8" spans="2:15" ht="27.75" customHeight="1">
      <c r="B8" s="208" t="s">
        <v>15</v>
      </c>
      <c r="C8" s="208"/>
      <c r="D8" s="210" t="s">
        <v>65</v>
      </c>
      <c r="E8" s="210"/>
      <c r="F8" s="210"/>
      <c r="G8" s="210"/>
      <c r="H8" s="210"/>
      <c r="I8" s="210"/>
      <c r="J8" s="24"/>
    </row>
    <row r="9" spans="2:15">
      <c r="B9" s="11"/>
      <c r="C9" s="11"/>
      <c r="D9" s="11"/>
      <c r="E9" s="11"/>
      <c r="F9" s="11"/>
      <c r="G9" s="11"/>
      <c r="K9" s="205" t="s">
        <v>79</v>
      </c>
      <c r="L9" s="206"/>
      <c r="M9" s="206"/>
      <c r="N9" s="206"/>
      <c r="O9" s="207"/>
    </row>
    <row r="10" spans="2:15">
      <c r="B10" s="11"/>
      <c r="C10" s="11"/>
      <c r="D10" s="11"/>
      <c r="E10" s="11"/>
      <c r="F10" s="11"/>
      <c r="G10" s="11"/>
      <c r="K10" s="29"/>
      <c r="L10" s="29"/>
      <c r="M10" s="29"/>
      <c r="N10" s="29"/>
      <c r="O10" s="29"/>
    </row>
    <row r="11" spans="2:15" ht="30">
      <c r="B11" s="151" t="s">
        <v>66</v>
      </c>
      <c r="C11" s="155" t="s">
        <v>67</v>
      </c>
      <c r="D11" s="155" t="s">
        <v>68</v>
      </c>
      <c r="E11" s="151" t="s">
        <v>69</v>
      </c>
      <c r="F11" s="151" t="s">
        <v>70</v>
      </c>
      <c r="G11" s="151" t="s">
        <v>71</v>
      </c>
      <c r="H11" s="151" t="s">
        <v>102</v>
      </c>
      <c r="I11" s="151" t="s">
        <v>72</v>
      </c>
      <c r="J11" s="151" t="s">
        <v>73</v>
      </c>
      <c r="K11" s="151" t="s">
        <v>74</v>
      </c>
      <c r="L11" s="151" t="s">
        <v>75</v>
      </c>
      <c r="M11" s="151" t="s">
        <v>76</v>
      </c>
      <c r="N11" s="151" t="s">
        <v>77</v>
      </c>
      <c r="O11" s="151" t="s">
        <v>78</v>
      </c>
    </row>
    <row r="12" spans="2:15" s="30" customFormat="1" ht="129" customHeight="1">
      <c r="B12" s="54">
        <v>1</v>
      </c>
      <c r="C12" s="3" t="s">
        <v>527</v>
      </c>
      <c r="D12" s="3" t="s">
        <v>103</v>
      </c>
      <c r="E12" s="4" t="s">
        <v>104</v>
      </c>
      <c r="F12" s="6" t="s">
        <v>105</v>
      </c>
      <c r="G12" s="16" t="s">
        <v>80</v>
      </c>
      <c r="H12" s="32">
        <v>10</v>
      </c>
      <c r="I12" s="19">
        <v>44941</v>
      </c>
      <c r="J12" s="19">
        <v>45107</v>
      </c>
      <c r="K12" s="12">
        <v>0</v>
      </c>
      <c r="L12" s="12">
        <v>4</v>
      </c>
      <c r="M12" s="12">
        <v>0</v>
      </c>
      <c r="N12" s="12">
        <v>0</v>
      </c>
      <c r="O12" s="37">
        <f>SUM(Tabla24[[#This Row],[I TRIM]:[IV TRIM]])</f>
        <v>4</v>
      </c>
    </row>
    <row r="13" spans="2:15" s="30" customFormat="1" ht="76.5">
      <c r="B13" s="34">
        <v>2</v>
      </c>
      <c r="C13" s="5" t="s">
        <v>528</v>
      </c>
      <c r="D13" s="3" t="s">
        <v>103</v>
      </c>
      <c r="E13" s="6" t="s">
        <v>106</v>
      </c>
      <c r="F13" s="6" t="s">
        <v>107</v>
      </c>
      <c r="G13" s="16" t="s">
        <v>80</v>
      </c>
      <c r="H13" s="32">
        <v>40</v>
      </c>
      <c r="I13" s="19">
        <v>44941</v>
      </c>
      <c r="J13" s="19">
        <v>45107</v>
      </c>
      <c r="K13" s="6">
        <v>0</v>
      </c>
      <c r="L13" s="12">
        <v>22</v>
      </c>
      <c r="M13" s="12">
        <v>0</v>
      </c>
      <c r="N13" s="6">
        <v>0</v>
      </c>
      <c r="O13" s="37">
        <f>SUM(Tabla24[[#This Row],[I TRIM]:[IV TRIM]])</f>
        <v>22</v>
      </c>
    </row>
    <row r="14" spans="2:15" s="30" customFormat="1" ht="72.599999999999994" customHeight="1">
      <c r="B14" s="55">
        <v>3</v>
      </c>
      <c r="C14" s="56" t="s">
        <v>108</v>
      </c>
      <c r="D14" s="5" t="s">
        <v>109</v>
      </c>
      <c r="E14" s="4" t="s">
        <v>110</v>
      </c>
      <c r="F14" s="6" t="s">
        <v>111</v>
      </c>
      <c r="G14" s="16" t="s">
        <v>80</v>
      </c>
      <c r="H14" s="32">
        <v>30</v>
      </c>
      <c r="I14" s="19">
        <v>44941</v>
      </c>
      <c r="J14" s="19">
        <v>45107</v>
      </c>
      <c r="K14" s="6">
        <v>0</v>
      </c>
      <c r="L14" s="12">
        <v>4</v>
      </c>
      <c r="M14" s="12">
        <v>0</v>
      </c>
      <c r="N14" s="6">
        <v>0</v>
      </c>
      <c r="O14" s="37">
        <f>SUM(Tabla24[[#This Row],[I TRIM]:[IV TRIM]])</f>
        <v>4</v>
      </c>
    </row>
    <row r="15" spans="2:15" s="30" customFormat="1" ht="114.75">
      <c r="B15" s="55">
        <v>4</v>
      </c>
      <c r="C15" s="56" t="s">
        <v>112</v>
      </c>
      <c r="D15" s="4" t="s">
        <v>113</v>
      </c>
      <c r="E15" s="4" t="s">
        <v>114</v>
      </c>
      <c r="F15" s="6" t="s">
        <v>115</v>
      </c>
      <c r="G15" s="16" t="s">
        <v>80</v>
      </c>
      <c r="H15" s="32">
        <v>10</v>
      </c>
      <c r="I15" s="19">
        <v>44941</v>
      </c>
      <c r="J15" s="19">
        <v>45291</v>
      </c>
      <c r="K15" s="6">
        <v>0</v>
      </c>
      <c r="L15" s="12">
        <v>1</v>
      </c>
      <c r="M15" s="12">
        <v>0</v>
      </c>
      <c r="N15" s="6">
        <v>0</v>
      </c>
      <c r="O15" s="37">
        <f>SUM(Tabla24[[#This Row],[I TRIM]:[IV TRIM]])</f>
        <v>1</v>
      </c>
    </row>
    <row r="16" spans="2:15" s="30" customFormat="1" ht="70.150000000000006" customHeight="1">
      <c r="B16" s="55">
        <v>5</v>
      </c>
      <c r="C16" s="56" t="s">
        <v>116</v>
      </c>
      <c r="D16" s="56" t="s">
        <v>117</v>
      </c>
      <c r="E16" s="4" t="s">
        <v>118</v>
      </c>
      <c r="F16" s="4" t="s">
        <v>119</v>
      </c>
      <c r="G16" s="57" t="s">
        <v>80</v>
      </c>
      <c r="H16" s="58">
        <v>10</v>
      </c>
      <c r="I16" s="59">
        <v>44941</v>
      </c>
      <c r="J16" s="60">
        <v>45291</v>
      </c>
      <c r="K16" s="4">
        <v>0</v>
      </c>
      <c r="L16" s="61">
        <v>1</v>
      </c>
      <c r="M16" s="61">
        <v>0</v>
      </c>
      <c r="N16" s="4">
        <v>1</v>
      </c>
      <c r="O16" s="62">
        <f>SUM(Tabla24[[#This Row],[I TRIM]:[IV TRIM]])</f>
        <v>2</v>
      </c>
    </row>
    <row r="17" spans="2:15" hidden="1">
      <c r="B17" s="3">
        <v>6</v>
      </c>
      <c r="C17" s="31"/>
      <c r="D17" s="31"/>
      <c r="E17" s="4"/>
      <c r="F17" s="6"/>
      <c r="G17" s="16"/>
      <c r="H17" s="32"/>
      <c r="I17" s="12"/>
      <c r="J17" s="12"/>
      <c r="K17" s="12"/>
      <c r="L17" s="12"/>
      <c r="M17" s="12"/>
      <c r="N17" s="12"/>
      <c r="O17" s="33">
        <f>SUM(Tabla24[[#This Row],[I TRIM]:[IV TRIM]])</f>
        <v>0</v>
      </c>
    </row>
  </sheetData>
  <sheetProtection algorithmName="SHA-512" hashValue="3Ehgcvr6OzbxuDKN1jmFocc9NS21RUa4C9yweGuAZI11FqSFcTW9QFGqMMbjNtg8/ICC8wHt4ZxCqrwawnz2zA==" saltValue="apUg3AuKwyhY4mq0KHdU8A==" spinCount="100000" sheet="1" objects="1" scenarios="1"/>
  <mergeCells count="5">
    <mergeCell ref="K9:O9"/>
    <mergeCell ref="B7:C7"/>
    <mergeCell ref="D7:I7"/>
    <mergeCell ref="B8:C8"/>
    <mergeCell ref="D8:I8"/>
  </mergeCells>
  <dataValidations count="3">
    <dataValidation type="whole" allowBlank="1" showInputMessage="1" showErrorMessage="1" errorTitle="Número" error="Debe ser un número entero" sqref="H12:H17" xr:uid="{227B271F-58A9-4871-BBA7-30544DCD94BA}">
      <formula1>1</formula1>
      <formula2>100</formula2>
    </dataValidation>
    <dataValidation type="date" allowBlank="1" showInputMessage="1" showErrorMessage="1" errorTitle="Fecha" error="La fecha debe corresponder a la vigencia 2023" sqref="I12:J17" xr:uid="{686C06D1-C692-4C4D-82CC-8B6268CE671F}">
      <formula1>44927</formula1>
      <formula2>45291</formula2>
    </dataValidation>
    <dataValidation type="list" allowBlank="1" showInputMessage="1" showErrorMessage="1" sqref="G12:G17" xr:uid="{B76F09FC-1E8E-4101-8F28-29E0A3F1DFCD}">
      <formula1>"Número, Porcentaje"</formula1>
    </dataValidation>
  </dataValidations>
  <pageMargins left="0.7" right="0.7" top="0.75" bottom="0.75" header="0.3" footer="0.3"/>
  <pageSetup orientation="portrait"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B5926-EFC1-4D0D-A6F8-97557E475076}">
  <dimension ref="B1:U18"/>
  <sheetViews>
    <sheetView showGridLines="0" showRowColHeaders="0" workbookViewId="0"/>
  </sheetViews>
  <sheetFormatPr baseColWidth="10" defaultColWidth="38.25" defaultRowHeight="12.75"/>
  <cols>
    <col min="1" max="1" width="3.75" style="89" customWidth="1"/>
    <col min="2" max="2" width="18.5" style="87" customWidth="1"/>
    <col min="3" max="6" width="13.625" style="87" customWidth="1"/>
    <col min="7" max="9" width="38.25" style="87"/>
    <col min="10" max="11" width="38.25" style="88"/>
    <col min="12" max="21" width="38.25" style="87"/>
    <col min="22" max="16384" width="38.25" style="89"/>
  </cols>
  <sheetData>
    <row r="1" spans="2:9" ht="15">
      <c r="B1" s="28"/>
      <c r="C1" s="28"/>
      <c r="D1" s="28"/>
      <c r="E1" s="28"/>
      <c r="F1" s="28"/>
      <c r="G1" s="28"/>
      <c r="H1" s="28"/>
      <c r="I1" s="28"/>
    </row>
    <row r="2" spans="2:9" ht="15">
      <c r="B2" s="28"/>
      <c r="C2" s="28"/>
      <c r="D2" s="28"/>
      <c r="E2" s="28"/>
      <c r="F2" s="28"/>
      <c r="G2" s="28"/>
      <c r="H2" s="28"/>
      <c r="I2" s="28"/>
    </row>
    <row r="3" spans="2:9" ht="15">
      <c r="B3" s="28"/>
      <c r="C3" s="28"/>
      <c r="D3" s="28"/>
      <c r="E3" s="28"/>
      <c r="F3" s="28"/>
      <c r="G3" s="28"/>
      <c r="H3" s="28"/>
      <c r="I3" s="28"/>
    </row>
    <row r="4" spans="2:9" ht="15">
      <c r="B4" s="28"/>
      <c r="C4" s="28"/>
      <c r="D4" s="28"/>
      <c r="E4" s="28"/>
      <c r="F4" s="28"/>
      <c r="G4" s="28"/>
      <c r="H4" s="28"/>
      <c r="I4" s="28"/>
    </row>
    <row r="5" spans="2:9" ht="15">
      <c r="B5" s="28"/>
      <c r="C5" s="28"/>
      <c r="D5" s="28"/>
      <c r="E5" s="28"/>
      <c r="F5" s="28"/>
      <c r="G5" s="28"/>
      <c r="H5" s="28"/>
      <c r="I5" s="28"/>
    </row>
    <row r="6" spans="2:9" ht="15.75">
      <c r="B6" s="211" t="s">
        <v>523</v>
      </c>
      <c r="C6" s="211"/>
      <c r="D6" s="211"/>
      <c r="E6" s="211"/>
      <c r="F6" s="211"/>
      <c r="G6" s="211"/>
      <c r="H6" s="28"/>
      <c r="I6" s="28"/>
    </row>
    <row r="7" spans="2:9" ht="15">
      <c r="H7" s="152"/>
      <c r="I7" s="28"/>
    </row>
    <row r="8" spans="2:9">
      <c r="B8" s="208"/>
      <c r="C8" s="208"/>
      <c r="D8" s="209"/>
      <c r="E8" s="209"/>
      <c r="F8" s="209"/>
      <c r="G8" s="209"/>
      <c r="H8" s="209"/>
      <c r="I8" s="209"/>
    </row>
    <row r="9" spans="2:9">
      <c r="B9" s="89"/>
    </row>
    <row r="11" spans="2:9">
      <c r="B11" s="87" t="s">
        <v>524</v>
      </c>
    </row>
    <row r="13" spans="2:9" ht="15">
      <c r="B13" s="196"/>
      <c r="C13" s="196"/>
      <c r="D13" s="196"/>
      <c r="E13" s="196"/>
    </row>
    <row r="14" spans="2:9" ht="15">
      <c r="B14" s="196"/>
      <c r="C14" s="196"/>
      <c r="D14" s="196"/>
      <c r="E14" s="196"/>
    </row>
    <row r="15" spans="2:9" ht="15">
      <c r="B15" s="196"/>
      <c r="C15" s="197" t="s">
        <v>522</v>
      </c>
      <c r="D15" s="196"/>
      <c r="E15" s="196"/>
    </row>
    <row r="16" spans="2:9" ht="15">
      <c r="B16" s="196"/>
      <c r="C16" s="196"/>
      <c r="D16" s="196"/>
      <c r="E16" s="196"/>
    </row>
    <row r="17" spans="2:5" ht="15">
      <c r="B17" s="196"/>
      <c r="C17" s="196"/>
      <c r="D17" s="196"/>
      <c r="E17" s="196"/>
    </row>
    <row r="18" spans="2:5" ht="15">
      <c r="B18" s="196"/>
      <c r="C18" s="196"/>
      <c r="D18" s="196"/>
      <c r="E18" s="196"/>
    </row>
  </sheetData>
  <sheetProtection algorithmName="SHA-512" hashValue="bzdgOfJdKatdqUtRGEtfNrKdgXnMw6xSJeiT5nFPEeYY5SnTtcW2w2QKJZsPdt8Qhyck9gHieQwCJkbdkyBNbw==" saltValue="KLerBOsLHGgRHocPM5fnUA==" spinCount="100000" sheet="1" objects="1" scenarios="1"/>
  <mergeCells count="3">
    <mergeCell ref="B6:G6"/>
    <mergeCell ref="B8:C8"/>
    <mergeCell ref="D8:I8"/>
  </mergeCells>
  <hyperlinks>
    <hyperlink ref="C15" r:id="rId1" display="https://community.secop.gov.co/Public/App/AnnualPurchasingPlanManagementPublic/Index?currentLanguage=en&amp;Page=login&amp;Country=CO&amp;SkinName=CCE" xr:uid="{CF43A4CB-34D8-460F-8F1E-208AF586C814}"/>
  </hyperlinks>
  <pageMargins left="0.75" right="0.75" top="1" bottom="1" header="0.5" footer="0.5"/>
  <pageSetup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8FC16-C57A-4F6F-976E-6DFF6992B672}">
  <dimension ref="B6:J30"/>
  <sheetViews>
    <sheetView showGridLines="0" showRowColHeaders="0" zoomScaleNormal="100" workbookViewId="0">
      <selection activeCell="L22" sqref="L22"/>
    </sheetView>
  </sheetViews>
  <sheetFormatPr baseColWidth="10" defaultColWidth="11" defaultRowHeight="15"/>
  <cols>
    <col min="1" max="1" width="2.625" style="28" customWidth="1"/>
    <col min="2" max="2" width="8.625" style="28" customWidth="1"/>
    <col min="3" max="3" width="21" style="28" customWidth="1"/>
    <col min="4" max="4" width="20.625" style="28" customWidth="1"/>
    <col min="5" max="5" width="16.25" style="28" customWidth="1"/>
    <col min="6" max="6" width="13.625" style="28" customWidth="1"/>
    <col min="7" max="7" width="10.25" style="28" customWidth="1"/>
    <col min="8" max="8" width="11.5" style="28" customWidth="1"/>
    <col min="9" max="9" width="10.875" style="28" customWidth="1"/>
    <col min="10" max="10" width="10.625" style="28" customWidth="1"/>
    <col min="11" max="16384" width="11" style="28"/>
  </cols>
  <sheetData>
    <row r="6" spans="2:10" ht="15.75">
      <c r="B6" s="211" t="s">
        <v>398</v>
      </c>
      <c r="C6" s="211"/>
      <c r="D6" s="211"/>
      <c r="E6" s="211"/>
      <c r="F6" s="211"/>
      <c r="G6" s="211"/>
      <c r="H6" s="152"/>
    </row>
    <row r="7" spans="2:10">
      <c r="B7" s="208"/>
      <c r="C7" s="208"/>
      <c r="D7" s="209"/>
      <c r="E7" s="209"/>
      <c r="F7" s="209"/>
      <c r="G7" s="209"/>
      <c r="H7" s="209"/>
      <c r="I7" s="209"/>
      <c r="J7" s="67"/>
    </row>
    <row r="8" spans="2:10" ht="27.75" customHeight="1">
      <c r="B8" s="208" t="s">
        <v>15</v>
      </c>
      <c r="C8" s="208"/>
      <c r="D8" s="212" t="s">
        <v>415</v>
      </c>
      <c r="E8" s="212"/>
      <c r="F8" s="212"/>
      <c r="G8" s="212"/>
      <c r="H8" s="212"/>
      <c r="I8" s="212"/>
      <c r="J8" s="68"/>
    </row>
    <row r="9" spans="2:10">
      <c r="B9" s="11"/>
      <c r="C9" s="11"/>
      <c r="D9" s="11"/>
      <c r="E9" s="11"/>
      <c r="F9" s="11"/>
      <c r="G9" s="11"/>
    </row>
    <row r="10" spans="2:10">
      <c r="B10" s="11"/>
      <c r="C10" s="11"/>
      <c r="D10" s="11"/>
      <c r="E10" s="11"/>
      <c r="F10" s="11"/>
      <c r="G10" s="11"/>
    </row>
    <row r="11" spans="2:10" ht="30">
      <c r="B11" s="151" t="s">
        <v>66</v>
      </c>
      <c r="C11" s="155" t="s">
        <v>67</v>
      </c>
      <c r="D11" s="155" t="s">
        <v>210</v>
      </c>
      <c r="E11" s="151" t="s">
        <v>69</v>
      </c>
      <c r="F11" s="151" t="s">
        <v>9</v>
      </c>
      <c r="G11" s="151" t="s">
        <v>157</v>
      </c>
      <c r="H11" s="151" t="s">
        <v>11</v>
      </c>
    </row>
    <row r="12" spans="2:10" s="30" customFormat="1" ht="108.75" customHeight="1">
      <c r="B12" s="54">
        <v>1</v>
      </c>
      <c r="C12" s="3" t="s">
        <v>175</v>
      </c>
      <c r="D12" s="3" t="s">
        <v>186</v>
      </c>
      <c r="E12" s="4" t="s">
        <v>255</v>
      </c>
      <c r="F12" s="83">
        <v>45291</v>
      </c>
      <c r="G12" s="82">
        <f>100/18</f>
        <v>5.5555555555555554</v>
      </c>
      <c r="H12" s="84">
        <v>1</v>
      </c>
    </row>
    <row r="13" spans="2:10" s="30" customFormat="1" ht="78.75" customHeight="1">
      <c r="B13" s="54">
        <v>2</v>
      </c>
      <c r="C13" s="5" t="s">
        <v>176</v>
      </c>
      <c r="D13" s="3" t="s">
        <v>187</v>
      </c>
      <c r="E13" s="6" t="s">
        <v>275</v>
      </c>
      <c r="F13" s="83">
        <v>45291</v>
      </c>
      <c r="G13" s="82">
        <f t="shared" ref="G13:G29" si="0">100/18</f>
        <v>5.5555555555555554</v>
      </c>
      <c r="H13" s="84">
        <v>1</v>
      </c>
    </row>
    <row r="14" spans="2:10" s="30" customFormat="1" ht="138.75" customHeight="1">
      <c r="B14" s="54">
        <v>3</v>
      </c>
      <c r="C14" s="56" t="s">
        <v>177</v>
      </c>
      <c r="D14" s="5" t="s">
        <v>188</v>
      </c>
      <c r="E14" s="4" t="s">
        <v>257</v>
      </c>
      <c r="F14" s="83">
        <v>45291</v>
      </c>
      <c r="G14" s="82">
        <f t="shared" si="0"/>
        <v>5.5555555555555554</v>
      </c>
      <c r="H14" s="84">
        <v>1</v>
      </c>
    </row>
    <row r="15" spans="2:10" s="30" customFormat="1" ht="87.75" customHeight="1">
      <c r="B15" s="54">
        <v>4</v>
      </c>
      <c r="C15" s="56" t="s">
        <v>178</v>
      </c>
      <c r="D15" s="4" t="s">
        <v>189</v>
      </c>
      <c r="E15" s="4" t="s">
        <v>199</v>
      </c>
      <c r="F15" s="98">
        <v>45107</v>
      </c>
      <c r="G15" s="82">
        <f t="shared" si="0"/>
        <v>5.5555555555555554</v>
      </c>
      <c r="H15" s="84">
        <v>1</v>
      </c>
    </row>
    <row r="16" spans="2:10" s="30" customFormat="1" ht="89.25">
      <c r="B16" s="54">
        <v>5</v>
      </c>
      <c r="C16" s="147" t="s">
        <v>178</v>
      </c>
      <c r="D16" s="5" t="s">
        <v>246</v>
      </c>
      <c r="E16" s="4" t="s">
        <v>200</v>
      </c>
      <c r="F16" s="83">
        <v>45291</v>
      </c>
      <c r="G16" s="82">
        <f t="shared" si="0"/>
        <v>5.5555555555555554</v>
      </c>
      <c r="H16" s="84">
        <v>1</v>
      </c>
    </row>
    <row r="17" spans="2:8" ht="52.5" customHeight="1">
      <c r="B17" s="54">
        <v>6</v>
      </c>
      <c r="C17" s="147" t="s">
        <v>178</v>
      </c>
      <c r="D17" s="5" t="s">
        <v>190</v>
      </c>
      <c r="E17" s="4" t="s">
        <v>201</v>
      </c>
      <c r="F17" s="83">
        <v>45291</v>
      </c>
      <c r="G17" s="82">
        <f t="shared" si="0"/>
        <v>5.5555555555555554</v>
      </c>
      <c r="H17" s="84">
        <v>1</v>
      </c>
    </row>
    <row r="18" spans="2:8" ht="165.75">
      <c r="B18" s="54">
        <v>7</v>
      </c>
      <c r="C18" s="147" t="s">
        <v>247</v>
      </c>
      <c r="D18" s="5" t="s">
        <v>191</v>
      </c>
      <c r="E18" s="4" t="s">
        <v>248</v>
      </c>
      <c r="F18" s="83">
        <v>45291</v>
      </c>
      <c r="G18" s="82">
        <f t="shared" si="0"/>
        <v>5.5555555555555554</v>
      </c>
      <c r="H18" s="84">
        <v>1</v>
      </c>
    </row>
    <row r="19" spans="2:8" ht="140.25">
      <c r="B19" s="54">
        <v>8</v>
      </c>
      <c r="C19" s="147" t="s">
        <v>179</v>
      </c>
      <c r="D19" s="5" t="s">
        <v>191</v>
      </c>
      <c r="E19" s="4" t="s">
        <v>248</v>
      </c>
      <c r="F19" s="83">
        <v>45291</v>
      </c>
      <c r="G19" s="82">
        <f t="shared" si="0"/>
        <v>5.5555555555555554</v>
      </c>
      <c r="H19" s="84">
        <v>1</v>
      </c>
    </row>
    <row r="20" spans="2:8" ht="51">
      <c r="B20" s="54">
        <v>9</v>
      </c>
      <c r="C20" s="147" t="s">
        <v>249</v>
      </c>
      <c r="D20" s="5" t="s">
        <v>422</v>
      </c>
      <c r="E20" s="4" t="s">
        <v>202</v>
      </c>
      <c r="F20" s="83">
        <v>45291</v>
      </c>
      <c r="G20" s="82">
        <f t="shared" si="0"/>
        <v>5.5555555555555554</v>
      </c>
      <c r="H20" s="84">
        <v>1</v>
      </c>
    </row>
    <row r="21" spans="2:8" ht="72.75" customHeight="1">
      <c r="B21" s="54">
        <v>10</v>
      </c>
      <c r="C21" s="147" t="s">
        <v>250</v>
      </c>
      <c r="D21" s="5" t="s">
        <v>421</v>
      </c>
      <c r="E21" s="4" t="s">
        <v>202</v>
      </c>
      <c r="F21" s="83">
        <v>45291</v>
      </c>
      <c r="G21" s="82">
        <f t="shared" si="0"/>
        <v>5.5555555555555554</v>
      </c>
      <c r="H21" s="84">
        <v>1</v>
      </c>
    </row>
    <row r="22" spans="2:8" ht="63.75">
      <c r="B22" s="54">
        <v>11</v>
      </c>
      <c r="C22" s="147" t="s">
        <v>180</v>
      </c>
      <c r="D22" s="5" t="s">
        <v>192</v>
      </c>
      <c r="E22" s="4" t="s">
        <v>203</v>
      </c>
      <c r="F22" s="83">
        <v>45291</v>
      </c>
      <c r="G22" s="82">
        <f t="shared" si="0"/>
        <v>5.5555555555555554</v>
      </c>
      <c r="H22" s="84">
        <v>1</v>
      </c>
    </row>
    <row r="23" spans="2:8" ht="89.25">
      <c r="B23" s="54">
        <v>12</v>
      </c>
      <c r="C23" s="147" t="s">
        <v>251</v>
      </c>
      <c r="D23" s="5" t="s">
        <v>252</v>
      </c>
      <c r="E23" s="4" t="s">
        <v>204</v>
      </c>
      <c r="F23" s="83">
        <v>45291</v>
      </c>
      <c r="G23" s="82">
        <f t="shared" si="0"/>
        <v>5.5555555555555554</v>
      </c>
      <c r="H23" s="84">
        <v>1</v>
      </c>
    </row>
    <row r="24" spans="2:8" ht="51">
      <c r="B24" s="54">
        <v>13</v>
      </c>
      <c r="C24" s="147" t="s">
        <v>253</v>
      </c>
      <c r="D24" s="5" t="s">
        <v>193</v>
      </c>
      <c r="E24" s="4" t="s">
        <v>205</v>
      </c>
      <c r="F24" s="83">
        <v>45291</v>
      </c>
      <c r="G24" s="82">
        <f t="shared" si="0"/>
        <v>5.5555555555555554</v>
      </c>
      <c r="H24" s="84">
        <v>1</v>
      </c>
    </row>
    <row r="25" spans="2:8" ht="63.75">
      <c r="B25" s="54">
        <v>14</v>
      </c>
      <c r="C25" s="147" t="s">
        <v>181</v>
      </c>
      <c r="D25" s="5" t="s">
        <v>194</v>
      </c>
      <c r="E25" s="4" t="s">
        <v>206</v>
      </c>
      <c r="F25" s="83">
        <v>45291</v>
      </c>
      <c r="G25" s="82">
        <f t="shared" si="0"/>
        <v>5.5555555555555554</v>
      </c>
      <c r="H25" s="84">
        <v>1</v>
      </c>
    </row>
    <row r="26" spans="2:8" ht="76.5">
      <c r="B26" s="54">
        <v>15</v>
      </c>
      <c r="C26" s="147" t="s">
        <v>182</v>
      </c>
      <c r="D26" s="5" t="s">
        <v>195</v>
      </c>
      <c r="E26" s="4" t="s">
        <v>254</v>
      </c>
      <c r="F26" s="83">
        <v>45291</v>
      </c>
      <c r="G26" s="82">
        <f t="shared" si="0"/>
        <v>5.5555555555555554</v>
      </c>
      <c r="H26" s="84">
        <v>1</v>
      </c>
    </row>
    <row r="27" spans="2:8" ht="102">
      <c r="B27" s="54">
        <v>16</v>
      </c>
      <c r="C27" s="147" t="s">
        <v>183</v>
      </c>
      <c r="D27" s="5" t="s">
        <v>196</v>
      </c>
      <c r="E27" s="4" t="s">
        <v>207</v>
      </c>
      <c r="F27" s="83">
        <v>45291</v>
      </c>
      <c r="G27" s="82">
        <f t="shared" si="0"/>
        <v>5.5555555555555554</v>
      </c>
      <c r="H27" s="84">
        <v>1</v>
      </c>
    </row>
    <row r="28" spans="2:8" ht="38.25" customHeight="1">
      <c r="B28" s="54">
        <v>17</v>
      </c>
      <c r="C28" s="147" t="s">
        <v>184</v>
      </c>
      <c r="D28" s="5" t="s">
        <v>197</v>
      </c>
      <c r="E28" s="4" t="s">
        <v>208</v>
      </c>
      <c r="F28" s="83">
        <v>45291</v>
      </c>
      <c r="G28" s="82">
        <f t="shared" si="0"/>
        <v>5.5555555555555554</v>
      </c>
      <c r="H28" s="84">
        <v>1</v>
      </c>
    </row>
    <row r="29" spans="2:8" ht="70.5" customHeight="1">
      <c r="B29" s="54">
        <v>18</v>
      </c>
      <c r="C29" s="147" t="s">
        <v>185</v>
      </c>
      <c r="D29" s="5" t="s">
        <v>198</v>
      </c>
      <c r="E29" s="4" t="s">
        <v>256</v>
      </c>
      <c r="F29" s="83">
        <v>45291</v>
      </c>
      <c r="G29" s="82">
        <f t="shared" si="0"/>
        <v>5.5555555555555554</v>
      </c>
      <c r="H29" s="148">
        <v>1</v>
      </c>
    </row>
    <row r="30" spans="2:8">
      <c r="B30" s="5" t="s">
        <v>209</v>
      </c>
      <c r="C30" s="5"/>
      <c r="D30" s="5"/>
      <c r="E30" s="6"/>
      <c r="F30" s="6"/>
      <c r="G30" s="16">
        <f>SUBTOTAL(109,Tabla247[Peso porcentual])</f>
        <v>100.00000000000001</v>
      </c>
      <c r="H30" s="86"/>
    </row>
  </sheetData>
  <sheetProtection algorithmName="SHA-512" hashValue="y2ECIvbmxdhEDjMB28n4AqSB4L8FtCBuMZhne3r15e3BYCSLqPfSzOL+TvuKNCqCfM0zcgCXoDC20QYgOmMW5w==" saltValue="UtyOXh5fVtHtD3eIdXd9Yw==" spinCount="100000" sheet="1" objects="1" scenarios="1"/>
  <mergeCells count="5">
    <mergeCell ref="B6:G6"/>
    <mergeCell ref="B7:C7"/>
    <mergeCell ref="D7:I7"/>
    <mergeCell ref="B8:C8"/>
    <mergeCell ref="D8:I8"/>
  </mergeCells>
  <pageMargins left="0.7" right="0.7" top="0.75" bottom="0.75" header="0.3" footer="0.3"/>
  <pageSetup orientation="portrait" r:id="rId1"/>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EB46A-A998-48A4-9FE8-492105630B87}">
  <dimension ref="B6:J24"/>
  <sheetViews>
    <sheetView showGridLines="0" showRowColHeaders="0" zoomScaleNormal="100" workbookViewId="0">
      <selection activeCell="L22" sqref="L22"/>
    </sheetView>
  </sheetViews>
  <sheetFormatPr baseColWidth="10" defaultColWidth="11" defaultRowHeight="15"/>
  <cols>
    <col min="1" max="1" width="2.625" style="28" customWidth="1"/>
    <col min="2" max="2" width="8.625" style="28" customWidth="1"/>
    <col min="3" max="3" width="21" style="28" customWidth="1"/>
    <col min="4" max="4" width="20.625" style="28" customWidth="1"/>
    <col min="5" max="5" width="16.25" style="28" customWidth="1"/>
    <col min="6" max="6" width="13.625" style="28" customWidth="1"/>
    <col min="7" max="7" width="10.25" style="28" customWidth="1"/>
    <col min="8" max="8" width="11.5" style="28" customWidth="1"/>
    <col min="9" max="9" width="10.875" style="28" customWidth="1"/>
    <col min="10" max="10" width="10.625" style="28" customWidth="1"/>
    <col min="11" max="16384" width="11" style="28"/>
  </cols>
  <sheetData>
    <row r="6" spans="2:10" ht="15.75">
      <c r="B6" s="211" t="s">
        <v>399</v>
      </c>
      <c r="C6" s="211"/>
      <c r="D6" s="211"/>
      <c r="E6" s="211"/>
      <c r="F6" s="211"/>
      <c r="G6" s="211"/>
    </row>
    <row r="7" spans="2:10">
      <c r="B7" s="208"/>
      <c r="C7" s="208"/>
      <c r="D7" s="209"/>
      <c r="E7" s="209"/>
      <c r="F7" s="209"/>
      <c r="G7" s="209"/>
      <c r="H7" s="209"/>
      <c r="I7" s="209"/>
      <c r="J7" s="152"/>
    </row>
    <row r="8" spans="2:10" ht="27.75" customHeight="1">
      <c r="B8" s="208" t="s">
        <v>15</v>
      </c>
      <c r="C8" s="208"/>
      <c r="D8" s="212" t="s">
        <v>416</v>
      </c>
      <c r="E8" s="212"/>
      <c r="F8" s="212"/>
      <c r="G8" s="212"/>
      <c r="H8" s="212"/>
      <c r="I8" s="212"/>
      <c r="J8" s="68"/>
    </row>
    <row r="9" spans="2:10">
      <c r="B9" s="11"/>
      <c r="C9" s="11"/>
      <c r="D9" s="11"/>
      <c r="E9" s="11"/>
      <c r="F9" s="11"/>
      <c r="G9" s="11"/>
    </row>
    <row r="10" spans="2:10">
      <c r="B10" s="11"/>
      <c r="C10" s="11"/>
      <c r="D10" s="11"/>
      <c r="E10" s="11"/>
      <c r="F10" s="11"/>
      <c r="G10" s="11"/>
    </row>
    <row r="11" spans="2:10" ht="30">
      <c r="B11" s="151" t="s">
        <v>66</v>
      </c>
      <c r="C11" s="155" t="s">
        <v>67</v>
      </c>
      <c r="D11" s="155" t="s">
        <v>210</v>
      </c>
      <c r="E11" s="151" t="s">
        <v>69</v>
      </c>
      <c r="F11" s="151" t="s">
        <v>9</v>
      </c>
      <c r="G11" s="151" t="s">
        <v>157</v>
      </c>
      <c r="H11" s="151" t="s">
        <v>8</v>
      </c>
      <c r="I11" s="151" t="s">
        <v>11</v>
      </c>
    </row>
    <row r="12" spans="2:10" s="30" customFormat="1" ht="102">
      <c r="B12" s="80">
        <v>1</v>
      </c>
      <c r="C12" s="3" t="s">
        <v>211</v>
      </c>
      <c r="D12" s="3" t="s">
        <v>217</v>
      </c>
      <c r="E12" s="4" t="s">
        <v>239</v>
      </c>
      <c r="F12" s="98">
        <v>44972</v>
      </c>
      <c r="G12" s="81">
        <f t="shared" ref="G12:G23" si="0">100/10</f>
        <v>10</v>
      </c>
      <c r="H12" s="82" t="s">
        <v>230</v>
      </c>
      <c r="I12" s="84">
        <v>1</v>
      </c>
    </row>
    <row r="13" spans="2:10" s="30" customFormat="1" ht="63.75">
      <c r="B13" s="80">
        <v>2</v>
      </c>
      <c r="C13" s="5" t="s">
        <v>240</v>
      </c>
      <c r="D13" s="3" t="s">
        <v>423</v>
      </c>
      <c r="E13" s="6" t="s">
        <v>238</v>
      </c>
      <c r="F13" s="98">
        <v>45291</v>
      </c>
      <c r="G13" s="81">
        <f t="shared" si="0"/>
        <v>10</v>
      </c>
      <c r="H13" s="82" t="s">
        <v>231</v>
      </c>
      <c r="I13" s="84">
        <v>1</v>
      </c>
    </row>
    <row r="14" spans="2:10" s="30" customFormat="1" ht="51">
      <c r="B14" s="80">
        <v>3</v>
      </c>
      <c r="C14" s="56" t="s">
        <v>212</v>
      </c>
      <c r="D14" s="5" t="s">
        <v>218</v>
      </c>
      <c r="E14" s="4" t="s">
        <v>338</v>
      </c>
      <c r="F14" s="98">
        <v>45291</v>
      </c>
      <c r="G14" s="81">
        <f t="shared" si="0"/>
        <v>10</v>
      </c>
      <c r="H14" s="82" t="s">
        <v>232</v>
      </c>
      <c r="I14" s="84">
        <v>1</v>
      </c>
    </row>
    <row r="15" spans="2:10" s="30" customFormat="1" ht="76.5">
      <c r="B15" s="80">
        <v>4</v>
      </c>
      <c r="C15" s="56" t="s">
        <v>213</v>
      </c>
      <c r="D15" s="4" t="s">
        <v>219</v>
      </c>
      <c r="E15" s="4" t="s">
        <v>225</v>
      </c>
      <c r="F15" s="98">
        <v>45291</v>
      </c>
      <c r="G15" s="81">
        <f t="shared" si="0"/>
        <v>10</v>
      </c>
      <c r="H15" s="82" t="s">
        <v>233</v>
      </c>
      <c r="I15" s="84">
        <v>1</v>
      </c>
    </row>
    <row r="16" spans="2:10" s="30" customFormat="1" ht="38.25">
      <c r="B16" s="80">
        <v>5</v>
      </c>
      <c r="C16" s="79" t="s">
        <v>241</v>
      </c>
      <c r="D16" s="5" t="s">
        <v>424</v>
      </c>
      <c r="E16" s="4" t="s">
        <v>226</v>
      </c>
      <c r="F16" s="98">
        <v>45291</v>
      </c>
      <c r="G16" s="81">
        <f t="shared" si="0"/>
        <v>10</v>
      </c>
      <c r="H16" s="82" t="s">
        <v>234</v>
      </c>
      <c r="I16" s="84">
        <v>1</v>
      </c>
    </row>
    <row r="17" spans="2:9" ht="76.5">
      <c r="B17" s="80">
        <v>6</v>
      </c>
      <c r="C17" s="79" t="s">
        <v>242</v>
      </c>
      <c r="D17" s="5" t="s">
        <v>339</v>
      </c>
      <c r="E17" s="4" t="s">
        <v>340</v>
      </c>
      <c r="F17" s="98">
        <v>45291</v>
      </c>
      <c r="G17" s="81">
        <f t="shared" si="0"/>
        <v>10</v>
      </c>
      <c r="H17" s="82" t="s">
        <v>235</v>
      </c>
      <c r="I17" s="84">
        <v>1</v>
      </c>
    </row>
    <row r="18" spans="2:9" ht="38.25">
      <c r="B18" s="80">
        <v>7</v>
      </c>
      <c r="C18" s="79" t="s">
        <v>214</v>
      </c>
      <c r="D18" s="5" t="s">
        <v>220</v>
      </c>
      <c r="E18" s="4" t="s">
        <v>227</v>
      </c>
      <c r="F18" s="98">
        <v>45291</v>
      </c>
      <c r="G18" s="81">
        <v>5</v>
      </c>
      <c r="H18" s="82" t="s">
        <v>230</v>
      </c>
      <c r="I18" s="84">
        <v>1</v>
      </c>
    </row>
    <row r="19" spans="2:9" ht="51">
      <c r="B19" s="3"/>
      <c r="C19" s="79"/>
      <c r="D19" s="5" t="s">
        <v>221</v>
      </c>
      <c r="E19" s="4" t="s">
        <v>341</v>
      </c>
      <c r="F19" s="98">
        <v>45291</v>
      </c>
      <c r="G19" s="81">
        <v>5</v>
      </c>
      <c r="H19" s="16" t="s">
        <v>235</v>
      </c>
      <c r="I19" s="85">
        <v>1</v>
      </c>
    </row>
    <row r="20" spans="2:9" ht="89.25">
      <c r="B20" s="80">
        <v>8</v>
      </c>
      <c r="C20" s="79" t="s">
        <v>243</v>
      </c>
      <c r="D20" s="5" t="s">
        <v>222</v>
      </c>
      <c r="E20" s="4" t="s">
        <v>228</v>
      </c>
      <c r="F20" s="98">
        <v>45291</v>
      </c>
      <c r="G20" s="81">
        <v>5</v>
      </c>
      <c r="H20" s="82" t="s">
        <v>230</v>
      </c>
      <c r="I20" s="84">
        <v>1</v>
      </c>
    </row>
    <row r="21" spans="2:9" ht="51">
      <c r="B21" s="3"/>
      <c r="C21" s="79"/>
      <c r="D21" s="5" t="s">
        <v>244</v>
      </c>
      <c r="E21" s="4" t="s">
        <v>245</v>
      </c>
      <c r="F21" s="98">
        <v>45291</v>
      </c>
      <c r="G21" s="81">
        <v>5</v>
      </c>
      <c r="H21" s="82" t="s">
        <v>235</v>
      </c>
      <c r="I21" s="85">
        <v>1</v>
      </c>
    </row>
    <row r="22" spans="2:9" ht="89.25">
      <c r="B22" s="80">
        <v>9</v>
      </c>
      <c r="C22" s="79" t="s">
        <v>215</v>
      </c>
      <c r="D22" s="5" t="s">
        <v>223</v>
      </c>
      <c r="E22" s="4" t="s">
        <v>229</v>
      </c>
      <c r="F22" s="98">
        <v>45107</v>
      </c>
      <c r="G22" s="81">
        <f t="shared" si="0"/>
        <v>10</v>
      </c>
      <c r="H22" s="82" t="s">
        <v>236</v>
      </c>
      <c r="I22" s="84">
        <v>1</v>
      </c>
    </row>
    <row r="23" spans="2:9" ht="51">
      <c r="B23" s="80">
        <v>10</v>
      </c>
      <c r="C23" s="79" t="s">
        <v>216</v>
      </c>
      <c r="D23" s="5" t="s">
        <v>224</v>
      </c>
      <c r="E23" s="4" t="s">
        <v>340</v>
      </c>
      <c r="F23" s="98">
        <v>45291</v>
      </c>
      <c r="G23" s="81">
        <f t="shared" si="0"/>
        <v>10</v>
      </c>
      <c r="H23" s="82" t="s">
        <v>237</v>
      </c>
      <c r="I23" s="84">
        <v>1</v>
      </c>
    </row>
    <row r="24" spans="2:9">
      <c r="B24" s="5" t="s">
        <v>209</v>
      </c>
      <c r="C24" s="5"/>
      <c r="D24" s="5"/>
      <c r="E24" s="6"/>
      <c r="F24" s="6"/>
      <c r="G24" s="16">
        <f>SUBTOTAL(109,Tabla2478[Peso porcentual])</f>
        <v>100</v>
      </c>
      <c r="H24" s="16"/>
      <c r="I24" s="86"/>
    </row>
  </sheetData>
  <sheetProtection algorithmName="SHA-512" hashValue="D7wPs7L5kLniB/msU7v8aqKM66f1MfXpqrQWfX7VGrRu5JWz8Z1WSiRkn2wlczQYccUl5RHzE1sODDd3wwpm7w==" saltValue="AAEm2jwVWoPcut8hB3ZFCA==" spinCount="100000" sheet="1" objects="1" scenarios="1"/>
  <mergeCells count="5">
    <mergeCell ref="B6:G6"/>
    <mergeCell ref="B7:C7"/>
    <mergeCell ref="D7:I7"/>
    <mergeCell ref="B8:C8"/>
    <mergeCell ref="D8:I8"/>
  </mergeCells>
  <pageMargins left="0.7" right="0.7" top="0.75" bottom="0.75" header="0.3" footer="0.3"/>
  <pageSetup orientation="portrait" r:id="rId1"/>
  <drawing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99FCAA-4E44-4C5A-AC32-CFC3F55FEC57}">
  <dimension ref="B6:J21"/>
  <sheetViews>
    <sheetView showGridLines="0" showRowColHeaders="0" zoomScaleNormal="100" workbookViewId="0">
      <selection activeCell="L22" sqref="L22"/>
    </sheetView>
  </sheetViews>
  <sheetFormatPr baseColWidth="10" defaultColWidth="11" defaultRowHeight="15"/>
  <cols>
    <col min="1" max="1" width="2.625" style="28" customWidth="1"/>
    <col min="2" max="2" width="8.625" style="28" customWidth="1"/>
    <col min="3" max="3" width="21" style="28" customWidth="1"/>
    <col min="4" max="4" width="20.625" style="28" customWidth="1"/>
    <col min="5" max="5" width="16.25" style="28" customWidth="1"/>
    <col min="6" max="6" width="13.625" style="28" customWidth="1"/>
    <col min="7" max="7" width="10.25" style="28" customWidth="1"/>
    <col min="8" max="8" width="11.5" style="28" customWidth="1"/>
    <col min="9" max="9" width="10.875" style="28" customWidth="1"/>
    <col min="10" max="10" width="10.625" style="28" customWidth="1"/>
    <col min="11" max="16384" width="11" style="28"/>
  </cols>
  <sheetData>
    <row r="6" spans="2:10" ht="15.75">
      <c r="B6" s="211" t="s">
        <v>400</v>
      </c>
      <c r="C6" s="211"/>
      <c r="D6" s="211"/>
      <c r="E6" s="211"/>
      <c r="F6" s="211"/>
      <c r="G6" s="211"/>
    </row>
    <row r="7" spans="2:10">
      <c r="B7" s="208"/>
      <c r="C7" s="208"/>
      <c r="D7" s="209"/>
      <c r="E7" s="209"/>
      <c r="F7" s="209"/>
      <c r="G7" s="209"/>
      <c r="H7" s="209"/>
      <c r="I7" s="209"/>
      <c r="J7" s="77"/>
    </row>
    <row r="8" spans="2:10" ht="27.75" customHeight="1">
      <c r="B8" s="208" t="s">
        <v>15</v>
      </c>
      <c r="C8" s="208"/>
      <c r="D8" s="213" t="s">
        <v>428</v>
      </c>
      <c r="E8" s="213"/>
      <c r="F8" s="213"/>
      <c r="G8" s="213"/>
      <c r="H8" s="213"/>
      <c r="I8" s="213"/>
      <c r="J8" s="78"/>
    </row>
    <row r="9" spans="2:10">
      <c r="B9" s="11"/>
      <c r="C9" s="11"/>
      <c r="D9" s="11"/>
      <c r="E9" s="11"/>
      <c r="F9" s="11"/>
      <c r="G9" s="11"/>
    </row>
    <row r="10" spans="2:10">
      <c r="B10" s="11"/>
      <c r="C10" s="11"/>
      <c r="D10" s="11"/>
      <c r="E10" s="11"/>
      <c r="F10" s="11"/>
      <c r="G10" s="11"/>
    </row>
    <row r="11" spans="2:10" ht="30">
      <c r="B11" s="151" t="s">
        <v>66</v>
      </c>
      <c r="C11" s="155" t="s">
        <v>67</v>
      </c>
      <c r="D11" s="155" t="s">
        <v>210</v>
      </c>
      <c r="E11" s="151" t="s">
        <v>69</v>
      </c>
      <c r="F11" s="151" t="s">
        <v>9</v>
      </c>
      <c r="G11" s="151" t="s">
        <v>157</v>
      </c>
      <c r="H11" s="151" t="s">
        <v>8</v>
      </c>
      <c r="I11" s="151" t="s">
        <v>11</v>
      </c>
    </row>
    <row r="12" spans="2:10" s="30" customFormat="1" ht="63.75">
      <c r="B12" s="54">
        <v>1</v>
      </c>
      <c r="C12" s="3" t="s">
        <v>258</v>
      </c>
      <c r="D12" s="3" t="s">
        <v>278</v>
      </c>
      <c r="E12" s="4" t="s">
        <v>279</v>
      </c>
      <c r="F12" s="83">
        <v>44972</v>
      </c>
      <c r="G12" s="81">
        <f t="shared" ref="G12:G20" si="0">100/9</f>
        <v>11.111111111111111</v>
      </c>
      <c r="H12" s="82" t="s">
        <v>272</v>
      </c>
      <c r="I12" s="84">
        <v>1</v>
      </c>
    </row>
    <row r="13" spans="2:10" s="30" customFormat="1" ht="63.75">
      <c r="B13" s="54">
        <v>2</v>
      </c>
      <c r="C13" s="5" t="s">
        <v>259</v>
      </c>
      <c r="D13" s="3" t="s">
        <v>260</v>
      </c>
      <c r="E13" s="6" t="s">
        <v>276</v>
      </c>
      <c r="F13" s="83">
        <v>44972</v>
      </c>
      <c r="G13" s="81">
        <f t="shared" si="0"/>
        <v>11.111111111111111</v>
      </c>
      <c r="H13" s="82" t="s">
        <v>272</v>
      </c>
      <c r="I13" s="84">
        <v>1</v>
      </c>
    </row>
    <row r="14" spans="2:10" s="30" customFormat="1" ht="63.75">
      <c r="B14" s="54">
        <v>3</v>
      </c>
      <c r="C14" s="56" t="s">
        <v>261</v>
      </c>
      <c r="D14" s="5" t="s">
        <v>262</v>
      </c>
      <c r="E14" s="4" t="s">
        <v>277</v>
      </c>
      <c r="F14" s="83">
        <v>45291</v>
      </c>
      <c r="G14" s="81">
        <f t="shared" si="0"/>
        <v>11.111111111111111</v>
      </c>
      <c r="H14" s="82" t="s">
        <v>230</v>
      </c>
      <c r="I14" s="84">
        <v>1</v>
      </c>
    </row>
    <row r="15" spans="2:10" s="30" customFormat="1" ht="48.75" customHeight="1">
      <c r="B15" s="54">
        <v>4</v>
      </c>
      <c r="C15" s="56" t="s">
        <v>263</v>
      </c>
      <c r="D15" s="136" t="s">
        <v>264</v>
      </c>
      <c r="E15" s="136" t="s">
        <v>342</v>
      </c>
      <c r="F15" s="83">
        <v>45291</v>
      </c>
      <c r="G15" s="81">
        <f t="shared" si="0"/>
        <v>11.111111111111111</v>
      </c>
      <c r="H15" s="82" t="s">
        <v>230</v>
      </c>
      <c r="I15" s="84">
        <v>1</v>
      </c>
    </row>
    <row r="16" spans="2:10" s="30" customFormat="1" ht="60.75" customHeight="1">
      <c r="B16" s="54">
        <v>5</v>
      </c>
      <c r="C16" s="79" t="s">
        <v>265</v>
      </c>
      <c r="D16" s="5" t="s">
        <v>266</v>
      </c>
      <c r="E16" s="4" t="s">
        <v>425</v>
      </c>
      <c r="F16" s="83">
        <v>45291</v>
      </c>
      <c r="G16" s="81">
        <f t="shared" si="0"/>
        <v>11.111111111111111</v>
      </c>
      <c r="H16" s="82" t="s">
        <v>230</v>
      </c>
      <c r="I16" s="84">
        <v>1</v>
      </c>
    </row>
    <row r="17" spans="2:9" ht="117.75" customHeight="1">
      <c r="B17" s="54">
        <v>6</v>
      </c>
      <c r="C17" s="79" t="s">
        <v>267</v>
      </c>
      <c r="D17" s="79" t="s">
        <v>426</v>
      </c>
      <c r="E17" s="79" t="s">
        <v>427</v>
      </c>
      <c r="F17" s="83">
        <v>45291</v>
      </c>
      <c r="G17" s="81">
        <f t="shared" si="0"/>
        <v>11.111111111111111</v>
      </c>
      <c r="H17" s="16" t="s">
        <v>273</v>
      </c>
      <c r="I17" s="84">
        <v>1</v>
      </c>
    </row>
    <row r="18" spans="2:9" ht="63.75">
      <c r="B18" s="54">
        <v>7</v>
      </c>
      <c r="C18" s="79" t="s">
        <v>268</v>
      </c>
      <c r="D18" s="5" t="s">
        <v>269</v>
      </c>
      <c r="E18" s="4" t="s">
        <v>280</v>
      </c>
      <c r="F18" s="83">
        <v>45291</v>
      </c>
      <c r="G18" s="81">
        <f t="shared" si="0"/>
        <v>11.111111111111111</v>
      </c>
      <c r="H18" s="82" t="s">
        <v>274</v>
      </c>
      <c r="I18" s="84">
        <v>1</v>
      </c>
    </row>
    <row r="19" spans="2:9" ht="51">
      <c r="B19" s="54">
        <v>8</v>
      </c>
      <c r="C19" s="79" t="s">
        <v>270</v>
      </c>
      <c r="D19" s="5" t="s">
        <v>343</v>
      </c>
      <c r="E19" s="4" t="s">
        <v>340</v>
      </c>
      <c r="F19" s="83">
        <v>45291</v>
      </c>
      <c r="G19" s="81">
        <f t="shared" si="0"/>
        <v>11.111111111111111</v>
      </c>
      <c r="H19" s="82" t="s">
        <v>232</v>
      </c>
      <c r="I19" s="85">
        <v>1</v>
      </c>
    </row>
    <row r="20" spans="2:9" ht="38.25">
      <c r="B20" s="54">
        <v>9</v>
      </c>
      <c r="C20" s="79" t="s">
        <v>271</v>
      </c>
      <c r="D20" s="5" t="s">
        <v>281</v>
      </c>
      <c r="E20" s="4" t="s">
        <v>282</v>
      </c>
      <c r="F20" s="83">
        <v>45291</v>
      </c>
      <c r="G20" s="81">
        <f t="shared" si="0"/>
        <v>11.111111111111111</v>
      </c>
      <c r="H20" s="82" t="s">
        <v>230</v>
      </c>
      <c r="I20" s="85">
        <v>1</v>
      </c>
    </row>
    <row r="21" spans="2:9">
      <c r="B21" s="5" t="s">
        <v>209</v>
      </c>
      <c r="C21" s="5"/>
      <c r="D21" s="5"/>
      <c r="E21" s="6"/>
      <c r="F21" s="6"/>
      <c r="G21" s="16">
        <f>SUBTOTAL(109,Tabla24789[Peso porcentual])</f>
        <v>100.00000000000001</v>
      </c>
      <c r="H21" s="16"/>
      <c r="I21" s="86"/>
    </row>
  </sheetData>
  <sheetProtection algorithmName="SHA-512" hashValue="/XTiBGgQc5/BXPUMPtQKi5SmeXrFiQncwvGtUfAKTByBl8V18N4+z0DYtGQSTy0TvFJSH4ZaoL5NBCBR1L0++Q==" saltValue="PlL5fn+3tiqELkDaw6ZWYg==" spinCount="100000" sheet="1" objects="1" scenarios="1"/>
  <mergeCells count="5">
    <mergeCell ref="B6:G6"/>
    <mergeCell ref="B7:C7"/>
    <mergeCell ref="D7:I7"/>
    <mergeCell ref="B8:C8"/>
    <mergeCell ref="D8:I8"/>
  </mergeCells>
  <pageMargins left="0.7" right="0.7" top="0.75" bottom="0.75" header="0.3" footer="0.3"/>
  <pageSetup orientation="portrait" r:id="rId1"/>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F77CD3-A09B-4AB6-828F-BFCBAC01DCA5}">
  <dimension ref="B5:O22"/>
  <sheetViews>
    <sheetView showGridLines="0" showRowColHeaders="0" zoomScaleNormal="100" workbookViewId="0">
      <selection activeCell="L22" sqref="L22"/>
    </sheetView>
  </sheetViews>
  <sheetFormatPr baseColWidth="10" defaultColWidth="11" defaultRowHeight="15"/>
  <cols>
    <col min="1" max="1" width="2.625" style="69" customWidth="1"/>
    <col min="2" max="2" width="7.375" style="69" customWidth="1"/>
    <col min="3" max="4" width="20.625" style="69" customWidth="1"/>
    <col min="5" max="5" width="13.125" style="69" customWidth="1"/>
    <col min="6" max="6" width="12" style="69" customWidth="1"/>
    <col min="7" max="15" width="10.625" style="69" customWidth="1"/>
    <col min="16" max="16384" width="11" style="69"/>
  </cols>
  <sheetData>
    <row r="5" spans="2:15">
      <c r="O5" s="28"/>
    </row>
    <row r="6" spans="2:15" ht="15.75">
      <c r="B6" s="211" t="s">
        <v>401</v>
      </c>
      <c r="C6" s="211"/>
      <c r="D6" s="211"/>
      <c r="E6" s="211"/>
      <c r="F6" s="211"/>
      <c r="G6" s="211"/>
      <c r="O6" s="28"/>
    </row>
    <row r="7" spans="2:15">
      <c r="B7" s="208"/>
      <c r="C7" s="208"/>
      <c r="D7" s="209"/>
      <c r="E7" s="209"/>
      <c r="F7" s="209"/>
      <c r="G7" s="209"/>
      <c r="H7" s="209"/>
      <c r="I7" s="209"/>
      <c r="J7" s="65"/>
      <c r="O7" s="152"/>
    </row>
    <row r="8" spans="2:15" ht="27.75" customHeight="1">
      <c r="B8" s="208" t="s">
        <v>15</v>
      </c>
      <c r="C8" s="208"/>
      <c r="D8" s="214" t="s">
        <v>414</v>
      </c>
      <c r="E8" s="214"/>
      <c r="F8" s="214"/>
      <c r="G8" s="214"/>
      <c r="H8" s="214"/>
      <c r="I8" s="214"/>
      <c r="J8" s="66"/>
    </row>
    <row r="9" spans="2:15">
      <c r="B9" s="11"/>
      <c r="C9" s="11"/>
      <c r="D9" s="11"/>
      <c r="E9" s="11"/>
      <c r="F9" s="11"/>
      <c r="G9" s="11"/>
      <c r="K9" s="205" t="s">
        <v>79</v>
      </c>
      <c r="L9" s="206"/>
      <c r="M9" s="206"/>
      <c r="N9" s="206"/>
      <c r="O9" s="207"/>
    </row>
    <row r="10" spans="2:15">
      <c r="B10" s="11"/>
      <c r="C10" s="11"/>
      <c r="D10" s="11"/>
      <c r="E10" s="11"/>
      <c r="F10" s="11"/>
      <c r="G10" s="11"/>
      <c r="K10" s="70"/>
      <c r="L10" s="70"/>
      <c r="M10" s="70"/>
      <c r="N10" s="70"/>
      <c r="O10" s="70"/>
    </row>
    <row r="11" spans="2:15" ht="45">
      <c r="B11" s="151" t="s">
        <v>66</v>
      </c>
      <c r="C11" s="155" t="s">
        <v>67</v>
      </c>
      <c r="D11" s="155" t="s">
        <v>68</v>
      </c>
      <c r="E11" s="151" t="s">
        <v>69</v>
      </c>
      <c r="F11" s="151" t="s">
        <v>70</v>
      </c>
      <c r="G11" s="151" t="s">
        <v>71</v>
      </c>
      <c r="H11" s="151" t="s">
        <v>157</v>
      </c>
      <c r="I11" s="151" t="s">
        <v>72</v>
      </c>
      <c r="J11" s="151" t="s">
        <v>73</v>
      </c>
      <c r="K11" s="151" t="s">
        <v>74</v>
      </c>
      <c r="L11" s="151" t="s">
        <v>75</v>
      </c>
      <c r="M11" s="151" t="s">
        <v>76</v>
      </c>
      <c r="N11" s="151" t="s">
        <v>77</v>
      </c>
      <c r="O11" s="151" t="s">
        <v>78</v>
      </c>
    </row>
    <row r="12" spans="2:15" ht="51">
      <c r="B12" s="34">
        <v>1</v>
      </c>
      <c r="C12" s="5" t="s">
        <v>120</v>
      </c>
      <c r="D12" s="4" t="s">
        <v>158</v>
      </c>
      <c r="E12" s="4" t="s">
        <v>159</v>
      </c>
      <c r="F12" s="4" t="s">
        <v>122</v>
      </c>
      <c r="G12" s="71" t="s">
        <v>80</v>
      </c>
      <c r="H12" s="72">
        <f t="shared" ref="H12:H19" si="0">(1/8)*100</f>
        <v>12.5</v>
      </c>
      <c r="I12" s="59">
        <v>44927</v>
      </c>
      <c r="J12" s="59">
        <v>45291</v>
      </c>
      <c r="K12" s="57">
        <v>9</v>
      </c>
      <c r="L12" s="57">
        <v>3</v>
      </c>
      <c r="M12" s="57">
        <v>3</v>
      </c>
      <c r="N12" s="57">
        <v>3</v>
      </c>
      <c r="O12" s="62">
        <f>SUM(Tabla26[[#This Row],[I TRIM]:[IV TRIM]])</f>
        <v>18</v>
      </c>
    </row>
    <row r="13" spans="2:15" ht="231" customHeight="1">
      <c r="B13" s="34">
        <v>2</v>
      </c>
      <c r="C13" s="38" t="s">
        <v>160</v>
      </c>
      <c r="D13" s="40" t="s">
        <v>161</v>
      </c>
      <c r="E13" s="40" t="s">
        <v>125</v>
      </c>
      <c r="F13" s="40" t="s">
        <v>126</v>
      </c>
      <c r="G13" s="71" t="s">
        <v>80</v>
      </c>
      <c r="H13" s="73">
        <f t="shared" si="0"/>
        <v>12.5</v>
      </c>
      <c r="I13" s="74">
        <v>44927</v>
      </c>
      <c r="J13" s="74">
        <v>45291</v>
      </c>
      <c r="K13" s="71">
        <v>1</v>
      </c>
      <c r="L13" s="71">
        <v>2</v>
      </c>
      <c r="M13" s="71">
        <v>2</v>
      </c>
      <c r="N13" s="71">
        <v>2</v>
      </c>
      <c r="O13" s="75">
        <f>SUM(Tabla26[[#This Row],[I TRIM]:[IV TRIM]])</f>
        <v>7</v>
      </c>
    </row>
    <row r="14" spans="2:15" ht="89.25">
      <c r="B14" s="34">
        <v>3</v>
      </c>
      <c r="C14" s="3" t="s">
        <v>121</v>
      </c>
      <c r="D14" s="4" t="s">
        <v>162</v>
      </c>
      <c r="E14" s="4" t="s">
        <v>163</v>
      </c>
      <c r="F14" s="4" t="s">
        <v>164</v>
      </c>
      <c r="G14" s="71" t="s">
        <v>80</v>
      </c>
      <c r="H14" s="72">
        <f t="shared" si="0"/>
        <v>12.5</v>
      </c>
      <c r="I14" s="59">
        <v>44927</v>
      </c>
      <c r="J14" s="59">
        <v>45016</v>
      </c>
      <c r="K14" s="57">
        <v>0</v>
      </c>
      <c r="L14" s="57">
        <v>1</v>
      </c>
      <c r="M14" s="57">
        <v>1</v>
      </c>
      <c r="N14" s="57">
        <v>0</v>
      </c>
      <c r="O14" s="62">
        <f>SUM(Tabla26[[#This Row],[I TRIM]:[IV TRIM]])</f>
        <v>2</v>
      </c>
    </row>
    <row r="15" spans="2:15" ht="102">
      <c r="B15" s="34">
        <v>4</v>
      </c>
      <c r="C15" s="3" t="s">
        <v>127</v>
      </c>
      <c r="D15" s="4" t="s">
        <v>131</v>
      </c>
      <c r="E15" s="4" t="s">
        <v>128</v>
      </c>
      <c r="F15" s="4" t="s">
        <v>129</v>
      </c>
      <c r="G15" s="71" t="s">
        <v>80</v>
      </c>
      <c r="H15" s="72">
        <f t="shared" si="0"/>
        <v>12.5</v>
      </c>
      <c r="I15" s="59">
        <v>44927</v>
      </c>
      <c r="J15" s="59">
        <v>45291</v>
      </c>
      <c r="K15" s="57">
        <v>0</v>
      </c>
      <c r="L15" s="57">
        <v>1</v>
      </c>
      <c r="M15" s="57">
        <v>2</v>
      </c>
      <c r="N15" s="57">
        <v>1</v>
      </c>
      <c r="O15" s="62">
        <f>SUM(Tabla26[[#This Row],[I TRIM]:[IV TRIM]])</f>
        <v>4</v>
      </c>
    </row>
    <row r="16" spans="2:15" ht="76.5">
      <c r="B16" s="34">
        <v>5</v>
      </c>
      <c r="C16" s="3" t="s">
        <v>130</v>
      </c>
      <c r="D16" s="4" t="s">
        <v>132</v>
      </c>
      <c r="E16" s="4" t="s">
        <v>133</v>
      </c>
      <c r="F16" s="4" t="s">
        <v>134</v>
      </c>
      <c r="G16" s="71" t="s">
        <v>80</v>
      </c>
      <c r="H16" s="72">
        <f t="shared" si="0"/>
        <v>12.5</v>
      </c>
      <c r="I16" s="59">
        <v>44927</v>
      </c>
      <c r="J16" s="59">
        <v>45291</v>
      </c>
      <c r="K16" s="57">
        <v>0</v>
      </c>
      <c r="L16" s="57">
        <v>1</v>
      </c>
      <c r="M16" s="57">
        <v>1</v>
      </c>
      <c r="N16" s="57">
        <v>1</v>
      </c>
      <c r="O16" s="62">
        <f>SUM(Tabla26[[#This Row],[I TRIM]:[IV TRIM]])</f>
        <v>3</v>
      </c>
    </row>
    <row r="17" spans="2:15" ht="89.25">
      <c r="B17" s="34">
        <v>6</v>
      </c>
      <c r="C17" s="3" t="s">
        <v>165</v>
      </c>
      <c r="D17" s="4" t="s">
        <v>166</v>
      </c>
      <c r="E17" s="4" t="s">
        <v>167</v>
      </c>
      <c r="F17" s="4" t="s">
        <v>168</v>
      </c>
      <c r="G17" s="71" t="s">
        <v>169</v>
      </c>
      <c r="H17" s="72">
        <f t="shared" si="0"/>
        <v>12.5</v>
      </c>
      <c r="I17" s="59">
        <v>44927</v>
      </c>
      <c r="J17" s="59">
        <v>45291</v>
      </c>
      <c r="K17" s="57">
        <v>100</v>
      </c>
      <c r="L17" s="57">
        <v>100</v>
      </c>
      <c r="M17" s="57">
        <v>100</v>
      </c>
      <c r="N17" s="57">
        <v>100</v>
      </c>
      <c r="O17" s="62">
        <v>100</v>
      </c>
    </row>
    <row r="18" spans="2:15" ht="38.25">
      <c r="B18" s="34">
        <v>7</v>
      </c>
      <c r="C18" s="38" t="s">
        <v>153</v>
      </c>
      <c r="D18" s="39" t="s">
        <v>154</v>
      </c>
      <c r="E18" s="40" t="s">
        <v>155</v>
      </c>
      <c r="F18" s="41" t="s">
        <v>156</v>
      </c>
      <c r="G18" s="35" t="s">
        <v>80</v>
      </c>
      <c r="H18" s="42">
        <f t="shared" si="0"/>
        <v>12.5</v>
      </c>
      <c r="I18" s="36">
        <v>44927</v>
      </c>
      <c r="J18" s="19">
        <v>45291</v>
      </c>
      <c r="K18" s="71">
        <v>1</v>
      </c>
      <c r="L18" s="71">
        <v>1</v>
      </c>
      <c r="M18" s="71">
        <v>1</v>
      </c>
      <c r="N18" s="71">
        <v>1</v>
      </c>
      <c r="O18" s="75">
        <f>SUM(Tabla26[[#This Row],[I TRIM]:[IV TRIM]])</f>
        <v>4</v>
      </c>
    </row>
    <row r="19" spans="2:15" ht="51">
      <c r="B19" s="71">
        <v>8</v>
      </c>
      <c r="C19" s="40" t="s">
        <v>170</v>
      </c>
      <c r="D19" s="40" t="s">
        <v>171</v>
      </c>
      <c r="E19" s="40" t="s">
        <v>172</v>
      </c>
      <c r="F19" s="40" t="s">
        <v>173</v>
      </c>
      <c r="G19" s="71" t="s">
        <v>80</v>
      </c>
      <c r="H19" s="73">
        <f t="shared" si="0"/>
        <v>12.5</v>
      </c>
      <c r="I19" s="59">
        <v>44927</v>
      </c>
      <c r="J19" s="59">
        <v>45291</v>
      </c>
      <c r="K19" s="71">
        <v>3</v>
      </c>
      <c r="L19" s="71">
        <v>3</v>
      </c>
      <c r="M19" s="71">
        <v>3</v>
      </c>
      <c r="N19" s="71">
        <v>3</v>
      </c>
      <c r="O19" s="75">
        <f>SUM(Tabla26[[#This Row],[I TRIM]:[IV TRIM]])</f>
        <v>12</v>
      </c>
    </row>
    <row r="22" spans="2:15">
      <c r="B22" s="76" t="s">
        <v>174</v>
      </c>
    </row>
  </sheetData>
  <sheetProtection algorithmName="SHA-512" hashValue="rPNKnLwCIAuohwRYTRJTXFoHLXcDiOSdnAiKf3i8LxKJHFpM69eOOyQZglvy59Aeq5wMdAUu2ljn3Der9SYl8Q==" saltValue="6EZpdl1OPeiNZmyOGKDymA==" spinCount="100000" sheet="1" objects="1" scenarios="1"/>
  <mergeCells count="6">
    <mergeCell ref="K9:O9"/>
    <mergeCell ref="B6:G6"/>
    <mergeCell ref="B7:C7"/>
    <mergeCell ref="D7:I7"/>
    <mergeCell ref="B8:C8"/>
    <mergeCell ref="D8:I8"/>
  </mergeCells>
  <dataValidations count="3">
    <dataValidation type="whole" allowBlank="1" showInputMessage="1" showErrorMessage="1" errorTitle="Número" error="Debe ser un número entero" sqref="H13:H17" xr:uid="{F0AC9A2C-47BA-4625-BFFE-E4B0E749E204}">
      <formula1>1</formula1>
      <formula2>100</formula2>
    </dataValidation>
    <dataValidation type="date" allowBlank="1" showInputMessage="1" showErrorMessage="1" errorTitle="Fecha" error="La fecha debe corresponder a la vigencia 2023" sqref="I12:J19" xr:uid="{FAF2008C-E4FC-41E7-AB8D-A822154F9B08}">
      <formula1>44927</formula1>
      <formula2>45291</formula2>
    </dataValidation>
    <dataValidation type="list" allowBlank="1" showInputMessage="1" showErrorMessage="1" sqref="G12:G19" xr:uid="{D5EAB4AF-3AA8-465A-BCB7-D3FEC1EB9041}">
      <formula1>"Número, Porcentaje"</formula1>
    </dataValidation>
  </dataValidations>
  <pageMargins left="0.23622047244094491" right="0.23622047244094491" top="0.74803149606299213" bottom="0.74803149606299213" header="0.31496062992125984" footer="0.31496062992125984"/>
  <pageSetup scale="70" orientation="landscape" r:id="rId1"/>
  <drawing r:id="rId2"/>
  <tableParts count="1">
    <tablePart r:id="rId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1A940-3693-4AF7-A3C0-80EE9AFD9703}">
  <dimension ref="B6:O26"/>
  <sheetViews>
    <sheetView showGridLines="0" showRowColHeaders="0" zoomScaleNormal="100" workbookViewId="0">
      <selection activeCell="L22" sqref="L22"/>
    </sheetView>
  </sheetViews>
  <sheetFormatPr baseColWidth="10" defaultColWidth="11" defaultRowHeight="15"/>
  <cols>
    <col min="1" max="1" width="3.125" style="106" customWidth="1"/>
    <col min="2" max="2" width="8.625" style="106" customWidth="1"/>
    <col min="3" max="7" width="17.625" style="106" customWidth="1"/>
    <col min="8" max="16384" width="11" style="106"/>
  </cols>
  <sheetData>
    <row r="6" spans="2:15" ht="15.75">
      <c r="B6" s="211" t="s">
        <v>396</v>
      </c>
      <c r="C6" s="211"/>
      <c r="D6" s="211"/>
      <c r="E6" s="211"/>
      <c r="F6" s="211"/>
      <c r="G6" s="211"/>
    </row>
    <row r="7" spans="2:15">
      <c r="B7" s="208"/>
      <c r="C7" s="208"/>
      <c r="D7" s="215"/>
      <c r="E7" s="215"/>
      <c r="F7" s="215"/>
      <c r="G7" s="215"/>
      <c r="H7" s="215"/>
      <c r="I7" s="215"/>
      <c r="J7" s="107"/>
    </row>
    <row r="8" spans="2:15" ht="15" customHeight="1">
      <c r="B8" s="208" t="s">
        <v>15</v>
      </c>
      <c r="C8" s="208"/>
      <c r="D8" s="216" t="s">
        <v>42</v>
      </c>
      <c r="E8" s="216"/>
      <c r="F8" s="216"/>
      <c r="G8" s="216"/>
      <c r="H8" s="216"/>
      <c r="I8" s="216"/>
      <c r="J8" s="108"/>
    </row>
    <row r="9" spans="2:15">
      <c r="B9" s="11"/>
      <c r="C9" s="11"/>
      <c r="D9" s="11"/>
      <c r="E9" s="11"/>
      <c r="F9" s="11"/>
      <c r="G9" s="11"/>
      <c r="K9" s="205" t="s">
        <v>79</v>
      </c>
      <c r="L9" s="206"/>
      <c r="M9" s="206"/>
      <c r="N9" s="206"/>
      <c r="O9" s="207"/>
    </row>
    <row r="10" spans="2:15">
      <c r="B10" s="11"/>
      <c r="C10" s="11"/>
      <c r="D10" s="11"/>
      <c r="E10" s="11"/>
      <c r="F10" s="11"/>
      <c r="G10" s="11"/>
      <c r="K10" s="109"/>
      <c r="L10" s="109"/>
      <c r="M10" s="109"/>
      <c r="N10" s="109"/>
      <c r="O10" s="109"/>
    </row>
    <row r="11" spans="2:15" ht="30">
      <c r="B11" s="151" t="s">
        <v>66</v>
      </c>
      <c r="C11" s="157" t="s">
        <v>67</v>
      </c>
      <c r="D11" s="155" t="s">
        <v>68</v>
      </c>
      <c r="E11" s="151" t="s">
        <v>69</v>
      </c>
      <c r="F11" s="151" t="s">
        <v>70</v>
      </c>
      <c r="G11" s="151" t="s">
        <v>71</v>
      </c>
      <c r="H11" s="151" t="s">
        <v>102</v>
      </c>
      <c r="I11" s="151" t="s">
        <v>72</v>
      </c>
      <c r="J11" s="151" t="s">
        <v>73</v>
      </c>
      <c r="K11" s="151" t="s">
        <v>74</v>
      </c>
      <c r="L11" s="151" t="s">
        <v>75</v>
      </c>
      <c r="M11" s="151" t="s">
        <v>76</v>
      </c>
      <c r="N11" s="151" t="s">
        <v>77</v>
      </c>
      <c r="O11" s="151" t="s">
        <v>78</v>
      </c>
    </row>
    <row r="12" spans="2:15" ht="38.25">
      <c r="B12" s="110">
        <v>1</v>
      </c>
      <c r="C12" s="110" t="s">
        <v>346</v>
      </c>
      <c r="D12" s="111" t="s">
        <v>347</v>
      </c>
      <c r="E12" s="112" t="s">
        <v>348</v>
      </c>
      <c r="F12" s="113" t="s">
        <v>348</v>
      </c>
      <c r="G12" s="114" t="s">
        <v>80</v>
      </c>
      <c r="H12" s="115">
        <f>100/15</f>
        <v>6.666666666666667</v>
      </c>
      <c r="I12" s="116">
        <v>45200</v>
      </c>
      <c r="J12" s="117">
        <v>45291</v>
      </c>
      <c r="K12" s="118">
        <v>0</v>
      </c>
      <c r="L12" s="119">
        <v>0</v>
      </c>
      <c r="M12" s="119">
        <v>0</v>
      </c>
      <c r="N12" s="113">
        <v>1</v>
      </c>
      <c r="O12" s="120">
        <f>SUM(Tabla210[[#This Row],[I TRIM]:[IV TRIM]])</f>
        <v>1</v>
      </c>
    </row>
    <row r="13" spans="2:15" ht="63.75">
      <c r="B13" s="110">
        <v>2</v>
      </c>
      <c r="C13" s="3" t="s">
        <v>349</v>
      </c>
      <c r="D13" s="3" t="s">
        <v>350</v>
      </c>
      <c r="E13" s="4" t="s">
        <v>351</v>
      </c>
      <c r="F13" s="6" t="s">
        <v>352</v>
      </c>
      <c r="G13" s="16" t="s">
        <v>80</v>
      </c>
      <c r="H13" s="32">
        <f t="shared" ref="H13:H26" si="0">100/15</f>
        <v>6.666666666666667</v>
      </c>
      <c r="I13" s="19">
        <v>45017</v>
      </c>
      <c r="J13" s="19">
        <v>45291</v>
      </c>
      <c r="K13" s="12">
        <v>0</v>
      </c>
      <c r="L13" s="12">
        <v>1</v>
      </c>
      <c r="M13" s="12">
        <v>0</v>
      </c>
      <c r="N13" s="12">
        <v>1</v>
      </c>
      <c r="O13" s="120">
        <f>SUM(Tabla210[[#This Row],[I TRIM]:[IV TRIM]])</f>
        <v>2</v>
      </c>
    </row>
    <row r="14" spans="2:15" ht="63.75">
      <c r="B14" s="110">
        <v>3</v>
      </c>
      <c r="C14" s="5" t="s">
        <v>353</v>
      </c>
      <c r="D14" s="5" t="s">
        <v>354</v>
      </c>
      <c r="E14" s="6" t="s">
        <v>348</v>
      </c>
      <c r="F14" s="6" t="s">
        <v>355</v>
      </c>
      <c r="G14" s="16" t="s">
        <v>80</v>
      </c>
      <c r="H14" s="32">
        <f t="shared" si="0"/>
        <v>6.666666666666667</v>
      </c>
      <c r="I14" s="19">
        <v>45017</v>
      </c>
      <c r="J14" s="19">
        <v>45107</v>
      </c>
      <c r="K14" s="6">
        <v>0</v>
      </c>
      <c r="L14" s="12">
        <v>1</v>
      </c>
      <c r="M14" s="12">
        <v>0</v>
      </c>
      <c r="N14" s="6">
        <v>0</v>
      </c>
      <c r="O14" s="120">
        <f>SUM(Tabla210[[#This Row],[I TRIM]:[IV TRIM]])</f>
        <v>1</v>
      </c>
    </row>
    <row r="15" spans="2:15" ht="204">
      <c r="B15" s="110">
        <v>4</v>
      </c>
      <c r="C15" s="3" t="s">
        <v>356</v>
      </c>
      <c r="D15" s="5" t="s">
        <v>357</v>
      </c>
      <c r="E15" s="4" t="s">
        <v>358</v>
      </c>
      <c r="F15" s="6" t="s">
        <v>359</v>
      </c>
      <c r="G15" s="16" t="s">
        <v>80</v>
      </c>
      <c r="H15" s="32">
        <f t="shared" si="0"/>
        <v>6.666666666666667</v>
      </c>
      <c r="I15" s="36">
        <v>45017</v>
      </c>
      <c r="J15" s="19">
        <v>45016</v>
      </c>
      <c r="K15" s="6">
        <v>1</v>
      </c>
      <c r="L15" s="12">
        <v>0</v>
      </c>
      <c r="M15" s="12">
        <v>0</v>
      </c>
      <c r="N15" s="6">
        <v>0</v>
      </c>
      <c r="O15" s="120">
        <f>SUM(Tabla210[[#This Row],[I TRIM]:[IV TRIM]])</f>
        <v>1</v>
      </c>
    </row>
    <row r="16" spans="2:15" ht="76.5">
      <c r="B16" s="110">
        <v>5</v>
      </c>
      <c r="C16" s="3" t="s">
        <v>360</v>
      </c>
      <c r="D16" s="5" t="s">
        <v>361</v>
      </c>
      <c r="E16" s="4" t="s">
        <v>362</v>
      </c>
      <c r="F16" s="6" t="s">
        <v>363</v>
      </c>
      <c r="G16" s="16" t="s">
        <v>80</v>
      </c>
      <c r="H16" s="32">
        <f t="shared" si="0"/>
        <v>6.666666666666667</v>
      </c>
      <c r="I16" s="36">
        <v>45017</v>
      </c>
      <c r="J16" s="19">
        <v>45291</v>
      </c>
      <c r="K16" s="6">
        <v>0</v>
      </c>
      <c r="L16" s="12">
        <v>1</v>
      </c>
      <c r="M16" s="12">
        <v>0</v>
      </c>
      <c r="N16" s="6">
        <v>1</v>
      </c>
      <c r="O16" s="120">
        <f>SUM(Tabla210[[#This Row],[I TRIM]:[IV TRIM]])</f>
        <v>2</v>
      </c>
    </row>
    <row r="17" spans="2:15" ht="127.5">
      <c r="B17" s="110">
        <v>6</v>
      </c>
      <c r="C17" s="121" t="s">
        <v>364</v>
      </c>
      <c r="D17" s="122" t="s">
        <v>365</v>
      </c>
      <c r="E17" s="4" t="s">
        <v>362</v>
      </c>
      <c r="F17" s="6" t="s">
        <v>363</v>
      </c>
      <c r="G17" s="16" t="s">
        <v>80</v>
      </c>
      <c r="H17" s="32">
        <f t="shared" si="0"/>
        <v>6.666666666666667</v>
      </c>
      <c r="I17" s="36">
        <v>45017</v>
      </c>
      <c r="J17" s="19">
        <v>45199</v>
      </c>
      <c r="K17" s="6">
        <v>0</v>
      </c>
      <c r="L17" s="12">
        <v>0</v>
      </c>
      <c r="M17" s="12">
        <v>1</v>
      </c>
      <c r="N17" s="6">
        <v>1</v>
      </c>
      <c r="O17" s="120">
        <f>SUM(Tabla210[[#This Row],[I TRIM]:[IV TRIM]])</f>
        <v>2</v>
      </c>
    </row>
    <row r="18" spans="2:15" ht="89.25">
      <c r="B18" s="110">
        <v>7</v>
      </c>
      <c r="C18" s="3" t="s">
        <v>366</v>
      </c>
      <c r="D18" s="5" t="s">
        <v>367</v>
      </c>
      <c r="E18" s="4" t="s">
        <v>348</v>
      </c>
      <c r="F18" s="6" t="s">
        <v>348</v>
      </c>
      <c r="G18" s="16" t="s">
        <v>80</v>
      </c>
      <c r="H18" s="32">
        <f t="shared" si="0"/>
        <v>6.666666666666667</v>
      </c>
      <c r="I18" s="36">
        <v>44927</v>
      </c>
      <c r="J18" s="19">
        <v>45016</v>
      </c>
      <c r="K18" s="6">
        <v>1</v>
      </c>
      <c r="L18" s="12">
        <v>0</v>
      </c>
      <c r="M18" s="12">
        <v>0</v>
      </c>
      <c r="N18" s="6">
        <v>0</v>
      </c>
      <c r="O18" s="120">
        <f>SUM(Tabla210[[#This Row],[I TRIM]:[IV TRIM]])</f>
        <v>1</v>
      </c>
    </row>
    <row r="19" spans="2:15" ht="63.75">
      <c r="B19" s="110">
        <v>8</v>
      </c>
      <c r="C19" s="3" t="s">
        <v>368</v>
      </c>
      <c r="D19" s="5" t="s">
        <v>369</v>
      </c>
      <c r="E19" s="4" t="s">
        <v>348</v>
      </c>
      <c r="F19" s="6" t="s">
        <v>348</v>
      </c>
      <c r="G19" s="16" t="s">
        <v>80</v>
      </c>
      <c r="H19" s="32">
        <f t="shared" si="0"/>
        <v>6.666666666666667</v>
      </c>
      <c r="I19" s="36">
        <v>45170</v>
      </c>
      <c r="J19" s="19">
        <v>45291</v>
      </c>
      <c r="K19" s="6">
        <v>0</v>
      </c>
      <c r="L19" s="12">
        <v>0</v>
      </c>
      <c r="M19" s="12">
        <v>0</v>
      </c>
      <c r="N19" s="6">
        <v>1</v>
      </c>
      <c r="O19" s="120">
        <f>SUM(Tabla210[[#This Row],[I TRIM]:[IV TRIM]])</f>
        <v>1</v>
      </c>
    </row>
    <row r="20" spans="2:15" ht="25.5">
      <c r="B20" s="110">
        <v>9</v>
      </c>
      <c r="C20" s="123" t="s">
        <v>370</v>
      </c>
      <c r="D20" s="5" t="s">
        <v>371</v>
      </c>
      <c r="E20" s="4" t="s">
        <v>372</v>
      </c>
      <c r="F20" s="6" t="s">
        <v>373</v>
      </c>
      <c r="G20" s="16" t="s">
        <v>80</v>
      </c>
      <c r="H20" s="32">
        <f t="shared" si="0"/>
        <v>6.666666666666667</v>
      </c>
      <c r="I20" s="36">
        <v>44927</v>
      </c>
      <c r="J20" s="19">
        <v>45016</v>
      </c>
      <c r="K20" s="6">
        <v>1</v>
      </c>
      <c r="L20" s="12">
        <v>0</v>
      </c>
      <c r="M20" s="12">
        <v>0</v>
      </c>
      <c r="N20" s="6">
        <v>0</v>
      </c>
      <c r="O20" s="120">
        <f>SUM(Tabla210[[#This Row],[I TRIM]:[IV TRIM]])</f>
        <v>1</v>
      </c>
    </row>
    <row r="21" spans="2:15" ht="25.5">
      <c r="B21" s="110">
        <v>10</v>
      </c>
      <c r="C21" s="3" t="s">
        <v>374</v>
      </c>
      <c r="D21" s="5" t="s">
        <v>375</v>
      </c>
      <c r="E21" s="4" t="s">
        <v>372</v>
      </c>
      <c r="F21" s="6" t="s">
        <v>372</v>
      </c>
      <c r="G21" s="16" t="s">
        <v>80</v>
      </c>
      <c r="H21" s="32">
        <f t="shared" si="0"/>
        <v>6.666666666666667</v>
      </c>
      <c r="I21" s="36">
        <v>45017</v>
      </c>
      <c r="J21" s="19">
        <v>45107</v>
      </c>
      <c r="K21" s="6">
        <v>0</v>
      </c>
      <c r="L21" s="12">
        <v>1</v>
      </c>
      <c r="M21" s="12">
        <v>0</v>
      </c>
      <c r="N21" s="6">
        <v>0</v>
      </c>
      <c r="O21" s="120">
        <f>SUM(Tabla210[[#This Row],[I TRIM]:[IV TRIM]])</f>
        <v>1</v>
      </c>
    </row>
    <row r="22" spans="2:15" ht="127.5">
      <c r="B22" s="110">
        <v>11</v>
      </c>
      <c r="C22" s="3" t="s">
        <v>376</v>
      </c>
      <c r="D22" s="5" t="s">
        <v>377</v>
      </c>
      <c r="E22" s="4" t="s">
        <v>348</v>
      </c>
      <c r="F22" s="6" t="s">
        <v>348</v>
      </c>
      <c r="G22" s="16" t="s">
        <v>80</v>
      </c>
      <c r="H22" s="32">
        <f t="shared" si="0"/>
        <v>6.666666666666667</v>
      </c>
      <c r="I22" s="36">
        <v>45108</v>
      </c>
      <c r="J22" s="19">
        <v>45199</v>
      </c>
      <c r="K22" s="6">
        <v>0</v>
      </c>
      <c r="L22" s="12">
        <v>0</v>
      </c>
      <c r="M22" s="12">
        <v>1</v>
      </c>
      <c r="N22" s="6">
        <v>0</v>
      </c>
      <c r="O22" s="120">
        <f>SUM(Tabla210[[#This Row],[I TRIM]:[IV TRIM]])</f>
        <v>1</v>
      </c>
    </row>
    <row r="23" spans="2:15" ht="229.5">
      <c r="B23" s="110">
        <v>12</v>
      </c>
      <c r="C23" s="3" t="s">
        <v>378</v>
      </c>
      <c r="D23" s="5" t="s">
        <v>379</v>
      </c>
      <c r="E23" s="4" t="s">
        <v>348</v>
      </c>
      <c r="F23" s="6" t="s">
        <v>363</v>
      </c>
      <c r="G23" s="16" t="s">
        <v>80</v>
      </c>
      <c r="H23" s="32">
        <f t="shared" si="0"/>
        <v>6.666666666666667</v>
      </c>
      <c r="I23" s="36">
        <v>45108</v>
      </c>
      <c r="J23" s="19">
        <v>45291</v>
      </c>
      <c r="K23" s="6">
        <v>0</v>
      </c>
      <c r="L23" s="12">
        <v>0</v>
      </c>
      <c r="M23" s="12">
        <v>1</v>
      </c>
      <c r="N23" s="6">
        <v>1</v>
      </c>
      <c r="O23" s="120">
        <f>SUM(Tabla210[[#This Row],[I TRIM]:[IV TRIM]])</f>
        <v>2</v>
      </c>
    </row>
    <row r="24" spans="2:15" ht="63.75">
      <c r="B24" s="110">
        <v>13</v>
      </c>
      <c r="C24" s="3" t="s">
        <v>380</v>
      </c>
      <c r="D24" s="5" t="s">
        <v>381</v>
      </c>
      <c r="E24" s="4" t="s">
        <v>382</v>
      </c>
      <c r="F24" s="6" t="s">
        <v>382</v>
      </c>
      <c r="G24" s="16" t="s">
        <v>80</v>
      </c>
      <c r="H24" s="32">
        <f t="shared" si="0"/>
        <v>6.666666666666667</v>
      </c>
      <c r="I24" s="36">
        <v>44927</v>
      </c>
      <c r="J24" s="19">
        <v>45016</v>
      </c>
      <c r="K24" s="6">
        <v>1</v>
      </c>
      <c r="L24" s="12">
        <v>0</v>
      </c>
      <c r="M24" s="12">
        <v>0</v>
      </c>
      <c r="N24" s="6">
        <v>0</v>
      </c>
      <c r="O24" s="120">
        <f>SUM(Tabla210[[#This Row],[I TRIM]:[IV TRIM]])</f>
        <v>1</v>
      </c>
    </row>
    <row r="25" spans="2:15" ht="38.25">
      <c r="B25" s="110">
        <v>14</v>
      </c>
      <c r="C25" s="3" t="s">
        <v>383</v>
      </c>
      <c r="D25" s="5" t="s">
        <v>347</v>
      </c>
      <c r="E25" s="4" t="s">
        <v>384</v>
      </c>
      <c r="F25" s="6" t="s">
        <v>384</v>
      </c>
      <c r="G25" s="16" t="s">
        <v>80</v>
      </c>
      <c r="H25" s="32">
        <f t="shared" si="0"/>
        <v>6.666666666666667</v>
      </c>
      <c r="I25" s="36">
        <v>44986</v>
      </c>
      <c r="J25" s="19">
        <v>45015</v>
      </c>
      <c r="K25" s="6">
        <v>0</v>
      </c>
      <c r="L25" s="12">
        <v>1</v>
      </c>
      <c r="M25" s="12">
        <v>0</v>
      </c>
      <c r="N25" s="6">
        <v>0</v>
      </c>
      <c r="O25" s="120">
        <f>SUM(Tabla210[[#This Row],[I TRIM]:[IV TRIM]])</f>
        <v>1</v>
      </c>
    </row>
    <row r="26" spans="2:15" ht="63.75">
      <c r="B26" s="110">
        <v>15</v>
      </c>
      <c r="C26" s="3" t="s">
        <v>385</v>
      </c>
      <c r="D26" s="5" t="s">
        <v>354</v>
      </c>
      <c r="E26" s="4" t="s">
        <v>386</v>
      </c>
      <c r="F26" s="4" t="s">
        <v>386</v>
      </c>
      <c r="G26" s="16" t="s">
        <v>80</v>
      </c>
      <c r="H26" s="32">
        <f t="shared" si="0"/>
        <v>6.666666666666667</v>
      </c>
      <c r="I26" s="36">
        <v>44927</v>
      </c>
      <c r="J26" s="19">
        <v>45016</v>
      </c>
      <c r="K26" s="6">
        <v>1</v>
      </c>
      <c r="L26" s="12">
        <v>0</v>
      </c>
      <c r="M26" s="12">
        <v>0</v>
      </c>
      <c r="N26" s="6">
        <v>0</v>
      </c>
      <c r="O26" s="120">
        <f>SUM(Tabla210[[#This Row],[I TRIM]:[IV TRIM]])</f>
        <v>1</v>
      </c>
    </row>
  </sheetData>
  <sheetProtection algorithmName="SHA-512" hashValue="5TKfK4VxQuiaECd5KNGI4RoJzD+JwUspKglsVUvnIEnoTvQ9IWhmu/FuAu2yDm4zX7w5r+IIAHkGtICPs/vJxg==" saltValue="QC/HCQZNijWpgAKM9OUXbQ==" spinCount="100000" sheet="1" objects="1" scenarios="1"/>
  <mergeCells count="6">
    <mergeCell ref="K9:O9"/>
    <mergeCell ref="B6:G6"/>
    <mergeCell ref="B7:C7"/>
    <mergeCell ref="D7:I7"/>
    <mergeCell ref="B8:C8"/>
    <mergeCell ref="D8:I8"/>
  </mergeCells>
  <dataValidations count="2">
    <dataValidation type="date" allowBlank="1" showInputMessage="1" showErrorMessage="1" errorTitle="Fecha" error="La fecha debe corresponder a la vigencia 2023" sqref="I12:J26" xr:uid="{1B522A5F-5879-4DBF-B7D7-E930EA2795BE}">
      <formula1>44927</formula1>
      <formula2>45291</formula2>
    </dataValidation>
    <dataValidation type="list" allowBlank="1" showInputMessage="1" showErrorMessage="1" sqref="G12:G26" xr:uid="{19102957-CFA5-4A74-BD95-EC19378B4335}">
      <formula1>"Número, Porcentaje"</formula1>
    </dataValidation>
  </dataValidations>
  <pageMargins left="0.7" right="0.7" top="0.75" bottom="0.75" header="0.3" footer="0.3"/>
  <pageSetup orientation="portrait" r:id="rId1"/>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21</vt:i4>
      </vt:variant>
      <vt:variant>
        <vt:lpstr>Rangos con nombre</vt:lpstr>
      </vt:variant>
      <vt:variant>
        <vt:i4>2</vt:i4>
      </vt:variant>
    </vt:vector>
  </HeadingPairs>
  <TitlesOfParts>
    <vt:vector size="23" baseType="lpstr">
      <vt:lpstr>Integración PAI</vt:lpstr>
      <vt:lpstr>PAI</vt:lpstr>
      <vt:lpstr>PINAR </vt:lpstr>
      <vt:lpstr>PAA</vt:lpstr>
      <vt:lpstr>PETH</vt:lpstr>
      <vt:lpstr>Plan Capacitación</vt:lpstr>
      <vt:lpstr>Plan incentivos</vt:lpstr>
      <vt:lpstr>PSST</vt:lpstr>
      <vt:lpstr>PETI</vt:lpstr>
      <vt:lpstr>Plan Tr Riesgos</vt:lpstr>
      <vt:lpstr>Plan Seguridad y Priv</vt:lpstr>
      <vt:lpstr>PAAC</vt:lpstr>
      <vt:lpstr>1 Gestión de Riesgos de Corrupc</vt:lpstr>
      <vt:lpstr>2 Racionalización Trámites</vt:lpstr>
      <vt:lpstr>3 Rendición de Cuentas</vt:lpstr>
      <vt:lpstr>4 Atención al Ciudadano</vt:lpstr>
      <vt:lpstr>5 Transparencia y Acceso info</vt:lpstr>
      <vt:lpstr>6 Iniciativas Adicionales</vt:lpstr>
      <vt:lpstr>Decreto 612 de 2018</vt:lpstr>
      <vt:lpstr>Seguimiento PAI</vt:lpstr>
      <vt:lpstr>Listas</vt:lpstr>
      <vt:lpstr>'Decreto 612 de 2018'!Área_de_impresión</vt:lpstr>
      <vt:lpstr>PSST!Títulos_a_imprimir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Alfredo Diaz Cardozo</dc:creator>
  <cp:lastModifiedBy>Diego Insuasty Mora</cp:lastModifiedBy>
  <cp:lastPrinted>2023-01-23T16:24:44Z</cp:lastPrinted>
  <dcterms:created xsi:type="dcterms:W3CDTF">2022-11-23T14:25:47Z</dcterms:created>
  <dcterms:modified xsi:type="dcterms:W3CDTF">2023-05-04T15:37:15Z</dcterms:modified>
</cp:coreProperties>
</file>